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Technologická část..." sheetId="2" r:id="rId2"/>
    <sheet name="01.2 - Stavební část - URS" sheetId="3" r:id="rId3"/>
    <sheet name="01.3 - Demontáže" sheetId="4" r:id="rId4"/>
    <sheet name="01.4 - Dodávky SSZT - NEO..." sheetId="5" r:id="rId5"/>
    <sheet name="03.1 - Technologická část" sheetId="6" r:id="rId6"/>
    <sheet name="03.2 - Stavební část" sheetId="7" r:id="rId7"/>
    <sheet name="04 - Železniční přejezd v..." sheetId="8" r:id="rId8"/>
    <sheet name="01.1 - Technologická část..._01" sheetId="9" r:id="rId9"/>
    <sheet name="01.2 - Stavební část - URS_01" sheetId="10" r:id="rId10"/>
    <sheet name="01.3 - Demontáže_01" sheetId="11" r:id="rId11"/>
    <sheet name="01.4 - Dodávky SSZT - NEO..._01" sheetId="12" r:id="rId12"/>
    <sheet name="03.1 - Technologická část_01" sheetId="13" r:id="rId13"/>
    <sheet name="03.2 - Stavební část_01" sheetId="14" r:id="rId14"/>
    <sheet name="04 - Železniční přejezd v..._01" sheetId="15" r:id="rId15"/>
    <sheet name="01 - Technologická část" sheetId="16" r:id="rId16"/>
    <sheet name="02 - Stavební část" sheetId="17" r:id="rId17"/>
    <sheet name="01 - Technologická část_01" sheetId="18" r:id="rId18"/>
    <sheet name="02 - Stavební část_01" sheetId="19" r:id="rId19"/>
    <sheet name="VON - Vedlejší a ostatní ..." sheetId="20" r:id="rId20"/>
    <sheet name="Pokyny pro vyplnění" sheetId="21" r:id="rId21"/>
  </sheets>
  <definedNames>
    <definedName name="_xlnm.Print_Area" localSheetId="0">'Rekapitulace stavby'!$D$4:$AO$36,'Rekapitulace stavby'!$C$42:$AQ$84</definedName>
    <definedName name="_xlnm.Print_Titles" localSheetId="0">'Rekapitulace stavby'!$52:$52</definedName>
    <definedName name="_xlnm._FilterDatabase" localSheetId="1" hidden="1">'01.1 - Technologická část...'!$C$91:$K$226</definedName>
    <definedName name="_xlnm.Print_Area" localSheetId="1">'01.1 - Technologická část...'!$C$4:$J$43,'01.1 - Technologická část...'!$C$49:$J$69,'01.1 - Technologická část...'!$C$75:$J$226</definedName>
    <definedName name="_xlnm.Print_Titles" localSheetId="1">'01.1 - Technologická část...'!$91:$91</definedName>
    <definedName name="_xlnm._FilterDatabase" localSheetId="2" hidden="1">'01.2 - Stavební část - URS'!$C$100:$K$139</definedName>
    <definedName name="_xlnm.Print_Area" localSheetId="2">'01.2 - Stavební část - URS'!$C$4:$J$43,'01.2 - Stavební část - URS'!$C$49:$J$78,'01.2 - Stavební část - URS'!$C$84:$J$139</definedName>
    <definedName name="_xlnm.Print_Titles" localSheetId="2">'01.2 - Stavební část - URS'!$100:$100</definedName>
    <definedName name="_xlnm._FilterDatabase" localSheetId="3" hidden="1">'01.3 - Demontáže'!$C$91:$K$100</definedName>
    <definedName name="_xlnm.Print_Area" localSheetId="3">'01.3 - Demontáže'!$C$4:$J$43,'01.3 - Demontáže'!$C$49:$J$69,'01.3 - Demontáže'!$C$75:$J$100</definedName>
    <definedName name="_xlnm.Print_Titles" localSheetId="3">'01.3 - Demontáže'!$91:$91</definedName>
    <definedName name="_xlnm._FilterDatabase" localSheetId="4" hidden="1">'01.4 - Dodávky SSZT - NEO...'!$C$90:$K$110</definedName>
    <definedName name="_xlnm.Print_Area" localSheetId="4">'01.4 - Dodávky SSZT - NEO...'!$C$4:$J$43,'01.4 - Dodávky SSZT - NEO...'!$C$49:$J$68,'01.4 - Dodávky SSZT - NEO...'!$C$74:$J$110</definedName>
    <definedName name="_xlnm.Print_Titles" localSheetId="4">'01.4 - Dodávky SSZT - NEO...'!$90:$90</definedName>
    <definedName name="_xlnm._FilterDatabase" localSheetId="5" hidden="1">'03.1 - Technologická část'!$C$91:$K$114</definedName>
    <definedName name="_xlnm.Print_Area" localSheetId="5">'03.1 - Technologická část'!$C$4:$J$43,'03.1 - Technologická část'!$C$49:$J$69,'03.1 - Technologická část'!$C$75:$J$114</definedName>
    <definedName name="_xlnm.Print_Titles" localSheetId="5">'03.1 - Technologická část'!$91:$91</definedName>
    <definedName name="_xlnm._FilterDatabase" localSheetId="6" hidden="1">'03.2 - Stavební část'!$C$99:$K$184</definedName>
    <definedName name="_xlnm.Print_Area" localSheetId="6">'03.2 - Stavební část'!$C$4:$J$43,'03.2 - Stavební část'!$C$49:$J$77,'03.2 - Stavební část'!$C$83:$J$184</definedName>
    <definedName name="_xlnm.Print_Titles" localSheetId="6">'03.2 - Stavební část'!$99:$99</definedName>
    <definedName name="_xlnm._FilterDatabase" localSheetId="7" hidden="1">'04 - Železniční přejezd v...'!$C$99:$K$246</definedName>
    <definedName name="_xlnm.Print_Area" localSheetId="7">'04 - Železniční přejezd v...'!$C$4:$J$43,'04 - Železniční přejezd v...'!$C$49:$J$77,'04 - Železniční přejezd v...'!$C$83:$J$246</definedName>
    <definedName name="_xlnm.Print_Titles" localSheetId="7">'04 - Železniční přejezd v...'!$99:$99</definedName>
    <definedName name="_xlnm._FilterDatabase" localSheetId="8" hidden="1">'01.1 - Technologická část..._01'!$C$91:$K$231</definedName>
    <definedName name="_xlnm.Print_Area" localSheetId="8">'01.1 - Technologická část..._01'!$C$4:$J$43,'01.1 - Technologická část..._01'!$C$49:$J$69,'01.1 - Technologická část..._01'!$C$75:$J$231</definedName>
    <definedName name="_xlnm.Print_Titles" localSheetId="8">'01.1 - Technologická část..._01'!$91:$91</definedName>
    <definedName name="_xlnm._FilterDatabase" localSheetId="9" hidden="1">'01.2 - Stavební část - URS_01'!$C$98:$K$134</definedName>
    <definedName name="_xlnm.Print_Area" localSheetId="9">'01.2 - Stavební část - URS_01'!$C$4:$J$43,'01.2 - Stavební část - URS_01'!$C$49:$J$76,'01.2 - Stavební část - URS_01'!$C$82:$J$134</definedName>
    <definedName name="_xlnm.Print_Titles" localSheetId="9">'01.2 - Stavební část - URS_01'!$98:$98</definedName>
    <definedName name="_xlnm._FilterDatabase" localSheetId="10" hidden="1">'01.3 - Demontáže_01'!$C$91:$K$104</definedName>
    <definedName name="_xlnm.Print_Area" localSheetId="10">'01.3 - Demontáže_01'!$C$4:$J$43,'01.3 - Demontáže_01'!$C$49:$J$69,'01.3 - Demontáže_01'!$C$75:$J$104</definedName>
    <definedName name="_xlnm.Print_Titles" localSheetId="10">'01.3 - Demontáže_01'!$91:$91</definedName>
    <definedName name="_xlnm._FilterDatabase" localSheetId="11" hidden="1">'01.4 - Dodávky SSZT - NEO..._01'!$C$90:$K$110</definedName>
    <definedName name="_xlnm.Print_Area" localSheetId="11">'01.4 - Dodávky SSZT - NEO..._01'!$C$4:$J$43,'01.4 - Dodávky SSZT - NEO..._01'!$C$49:$J$68,'01.4 - Dodávky SSZT - NEO..._01'!$C$74:$J$110</definedName>
    <definedName name="_xlnm.Print_Titles" localSheetId="11">'01.4 - Dodávky SSZT - NEO..._01'!$90:$90</definedName>
    <definedName name="_xlnm._FilterDatabase" localSheetId="12" hidden="1">'03.1 - Technologická část_01'!$C$91:$K$112</definedName>
    <definedName name="_xlnm.Print_Area" localSheetId="12">'03.1 - Technologická část_01'!$C$4:$J$43,'03.1 - Technologická část_01'!$C$49:$J$69,'03.1 - Technologická část_01'!$C$75:$J$112</definedName>
    <definedName name="_xlnm.Print_Titles" localSheetId="12">'03.1 - Technologická část_01'!$91:$91</definedName>
    <definedName name="_xlnm._FilterDatabase" localSheetId="13" hidden="1">'03.2 - Stavební část_01'!$C$99:$K$184</definedName>
    <definedName name="_xlnm.Print_Area" localSheetId="13">'03.2 - Stavební část_01'!$C$4:$J$43,'03.2 - Stavební část_01'!$C$49:$J$77,'03.2 - Stavební část_01'!$C$83:$J$184</definedName>
    <definedName name="_xlnm.Print_Titles" localSheetId="13">'03.2 - Stavební část_01'!$99:$99</definedName>
    <definedName name="_xlnm._FilterDatabase" localSheetId="14" hidden="1">'04 - Železniční přejezd v..._01'!$C$99:$K$270</definedName>
    <definedName name="_xlnm.Print_Area" localSheetId="14">'04 - Železniční přejezd v..._01'!$C$4:$J$43,'04 - Železniční přejezd v..._01'!$C$49:$J$77,'04 - Železniční přejezd v..._01'!$C$83:$J$270</definedName>
    <definedName name="_xlnm.Print_Titles" localSheetId="14">'04 - Železniční přejezd v..._01'!$99:$99</definedName>
    <definedName name="_xlnm._FilterDatabase" localSheetId="15" hidden="1">'01 - Technologická část'!$C$91:$K$105</definedName>
    <definedName name="_xlnm.Print_Area" localSheetId="15">'01 - Technologická část'!$C$4:$J$43,'01 - Technologická část'!$C$49:$J$69,'01 - Technologická část'!$C$75:$J$105</definedName>
    <definedName name="_xlnm.Print_Titles" localSheetId="15">'01 - Technologická část'!$91:$91</definedName>
    <definedName name="_xlnm._FilterDatabase" localSheetId="16" hidden="1">'02 - Stavební část'!$C$92:$K$106</definedName>
    <definedName name="_xlnm.Print_Area" localSheetId="16">'02 - Stavební část'!$C$4:$J$43,'02 - Stavební část'!$C$49:$J$70,'02 - Stavební část'!$C$76:$J$106</definedName>
    <definedName name="_xlnm.Print_Titles" localSheetId="16">'02 - Stavební část'!$92:$92</definedName>
    <definedName name="_xlnm._FilterDatabase" localSheetId="17" hidden="1">'01 - Technologická část_01'!$C$91:$K$106</definedName>
    <definedName name="_xlnm.Print_Area" localSheetId="17">'01 - Technologická část_01'!$C$4:$J$43,'01 - Technologická část_01'!$C$49:$J$69,'01 - Technologická část_01'!$C$75:$J$106</definedName>
    <definedName name="_xlnm.Print_Titles" localSheetId="17">'01 - Technologická část_01'!$91:$91</definedName>
    <definedName name="_xlnm._FilterDatabase" localSheetId="18" hidden="1">'02 - Stavební část_01'!$C$92:$K$106</definedName>
    <definedName name="_xlnm.Print_Area" localSheetId="18">'02 - Stavební část_01'!$C$4:$J$43,'02 - Stavební část_01'!$C$49:$J$70,'02 - Stavební část_01'!$C$76:$J$106</definedName>
    <definedName name="_xlnm.Print_Titles" localSheetId="18">'02 - Stavební část_01'!$92:$92</definedName>
    <definedName name="_xlnm._FilterDatabase" localSheetId="19" hidden="1">'VON - Vedlejší a ostatní ...'!$C$83:$K$101</definedName>
    <definedName name="_xlnm.Print_Area" localSheetId="19">'VON - Vedlejší a ostatní ...'!$C$4:$J$39,'VON - Vedlejší a ostatní ...'!$C$45:$J$65,'VON - Vedlejší a ostatní ...'!$C$71:$J$101</definedName>
    <definedName name="_xlnm.Print_Titles" localSheetId="19">'VON - Vedlejší a ostatní ...'!$83:$83</definedName>
    <definedName name="_xlnm.Print_Area" localSheetId="2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0" l="1" r="J37"/>
  <c r="J36"/>
  <c i="1" r="AY83"/>
  <c i="20" r="J35"/>
  <c i="1" r="AX83"/>
  <c i="20" r="BI101"/>
  <c r="BH101"/>
  <c r="BG101"/>
  <c r="BF101"/>
  <c r="T101"/>
  <c r="T100"/>
  <c r="R101"/>
  <c r="R100"/>
  <c r="P101"/>
  <c r="P100"/>
  <c r="BI99"/>
  <c r="BH99"/>
  <c r="BG99"/>
  <c r="BF99"/>
  <c r="T99"/>
  <c r="T98"/>
  <c r="R99"/>
  <c r="R98"/>
  <c r="P99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9" r="J41"/>
  <c r="J40"/>
  <c i="1" r="AY82"/>
  <c i="19" r="J39"/>
  <c i="1" r="AX82"/>
  <c i="19"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89"/>
  <c r="J24"/>
  <c r="J22"/>
  <c r="E22"/>
  <c r="F90"/>
  <c r="J21"/>
  <c r="J19"/>
  <c r="E19"/>
  <c r="F89"/>
  <c r="J18"/>
  <c r="J16"/>
  <c r="J87"/>
  <c r="E7"/>
  <c r="E52"/>
  <c i="18" r="J41"/>
  <c r="J40"/>
  <c i="1" r="AY81"/>
  <c i="18" r="J39"/>
  <c i="1" r="AX81"/>
  <c i="18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F86"/>
  <c r="E84"/>
  <c r="F60"/>
  <c r="E58"/>
  <c r="J28"/>
  <c r="E28"/>
  <c r="J89"/>
  <c r="J27"/>
  <c r="J25"/>
  <c r="E25"/>
  <c r="J62"/>
  <c r="J24"/>
  <c r="J22"/>
  <c r="E22"/>
  <c r="F63"/>
  <c r="J21"/>
  <c r="J19"/>
  <c r="E19"/>
  <c r="F88"/>
  <c r="J18"/>
  <c r="J16"/>
  <c r="J86"/>
  <c r="E7"/>
  <c r="E78"/>
  <c i="17" r="J41"/>
  <c r="J40"/>
  <c i="1" r="AY79"/>
  <c i="17" r="J39"/>
  <c i="1" r="AX79"/>
  <c i="17"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62"/>
  <c r="J24"/>
  <c r="J22"/>
  <c r="E22"/>
  <c r="F90"/>
  <c r="J21"/>
  <c r="J19"/>
  <c r="E19"/>
  <c r="F89"/>
  <c r="J18"/>
  <c r="J16"/>
  <c r="J60"/>
  <c r="E7"/>
  <c r="E79"/>
  <c i="16" r="J41"/>
  <c r="J40"/>
  <c i="1" r="AY78"/>
  <c i="16" r="J39"/>
  <c i="1" r="AX78"/>
  <c i="16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F86"/>
  <c r="E84"/>
  <c r="F60"/>
  <c r="E58"/>
  <c r="J28"/>
  <c r="E28"/>
  <c r="J89"/>
  <c r="J27"/>
  <c r="J25"/>
  <c r="E25"/>
  <c r="J88"/>
  <c r="J24"/>
  <c r="J22"/>
  <c r="E22"/>
  <c r="F63"/>
  <c r="J21"/>
  <c r="J19"/>
  <c r="E19"/>
  <c r="F62"/>
  <c r="J18"/>
  <c r="J16"/>
  <c r="J60"/>
  <c r="E7"/>
  <c r="E78"/>
  <c i="15" r="J41"/>
  <c r="J40"/>
  <c i="1" r="AY75"/>
  <c i="15" r="J39"/>
  <c i="1" r="AX75"/>
  <c i="15"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0"/>
  <c r="BH120"/>
  <c r="BG120"/>
  <c r="BF120"/>
  <c r="T120"/>
  <c r="R120"/>
  <c r="P120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J97"/>
  <c r="J96"/>
  <c r="F96"/>
  <c r="F94"/>
  <c r="E92"/>
  <c r="J63"/>
  <c r="J62"/>
  <c r="F62"/>
  <c r="F60"/>
  <c r="E58"/>
  <c r="J22"/>
  <c r="E22"/>
  <c r="F97"/>
  <c r="J21"/>
  <c r="J16"/>
  <c r="J94"/>
  <c r="E7"/>
  <c r="E52"/>
  <c i="14" r="J41"/>
  <c r="J40"/>
  <c i="1" r="AY74"/>
  <c i="14" r="J39"/>
  <c i="1" r="AX74"/>
  <c i="14"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7"/>
  <c r="J96"/>
  <c r="F96"/>
  <c r="F94"/>
  <c r="E92"/>
  <c r="J63"/>
  <c r="J62"/>
  <c r="F62"/>
  <c r="F60"/>
  <c r="E58"/>
  <c r="J22"/>
  <c r="E22"/>
  <c r="F63"/>
  <c r="J21"/>
  <c r="J16"/>
  <c r="J94"/>
  <c r="E7"/>
  <c r="E86"/>
  <c i="13" r="J41"/>
  <c r="J40"/>
  <c i="1" r="AY73"/>
  <c i="13" r="J39"/>
  <c i="1" r="AX73"/>
  <c i="13"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86"/>
  <c r="E7"/>
  <c r="E52"/>
  <c i="12" r="J41"/>
  <c r="J40"/>
  <c i="1" r="AY71"/>
  <c i="12" r="J39"/>
  <c i="1" r="AX71"/>
  <c i="12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8"/>
  <c r="J87"/>
  <c r="F87"/>
  <c r="F85"/>
  <c r="E83"/>
  <c r="J63"/>
  <c r="J62"/>
  <c r="F62"/>
  <c r="F60"/>
  <c r="E58"/>
  <c r="J22"/>
  <c r="E22"/>
  <c r="F88"/>
  <c r="J21"/>
  <c r="J16"/>
  <c r="J60"/>
  <c r="E7"/>
  <c r="E52"/>
  <c i="11" r="J41"/>
  <c r="J40"/>
  <c i="1" r="AY70"/>
  <c i="11" r="J39"/>
  <c i="1" r="AX70"/>
  <c i="11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60"/>
  <c r="E7"/>
  <c r="E52"/>
  <c i="10" r="J41"/>
  <c r="J40"/>
  <c i="1" r="AY69"/>
  <c i="10" r="J39"/>
  <c i="1" r="AX69"/>
  <c i="10"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6"/>
  <c r="BH106"/>
  <c r="BG106"/>
  <c r="BF106"/>
  <c r="T106"/>
  <c r="T105"/>
  <c r="R106"/>
  <c r="R105"/>
  <c r="P106"/>
  <c r="P105"/>
  <c r="BI101"/>
  <c r="BH101"/>
  <c r="BG101"/>
  <c r="BF101"/>
  <c r="T101"/>
  <c r="T100"/>
  <c r="R101"/>
  <c r="R100"/>
  <c r="P101"/>
  <c r="P100"/>
  <c r="J96"/>
  <c r="J95"/>
  <c r="F95"/>
  <c r="F93"/>
  <c r="E91"/>
  <c r="J63"/>
  <c r="J62"/>
  <c r="F62"/>
  <c r="F60"/>
  <c r="E58"/>
  <c r="J22"/>
  <c r="E22"/>
  <c r="F63"/>
  <c r="J21"/>
  <c r="J16"/>
  <c r="J93"/>
  <c r="E7"/>
  <c r="E85"/>
  <c i="9" r="J41"/>
  <c r="J40"/>
  <c i="1" r="AY68"/>
  <c i="9" r="J39"/>
  <c i="1" r="AX68"/>
  <c i="9"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86"/>
  <c r="E7"/>
  <c r="E52"/>
  <c i="8" r="J41"/>
  <c r="J40"/>
  <c i="1" r="AY65"/>
  <c i="8" r="J39"/>
  <c i="1" r="AX65"/>
  <c i="8"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T236"/>
  <c r="R237"/>
  <c r="R236"/>
  <c r="P237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J97"/>
  <c r="J96"/>
  <c r="F96"/>
  <c r="F94"/>
  <c r="E92"/>
  <c r="J63"/>
  <c r="J62"/>
  <c r="F62"/>
  <c r="F60"/>
  <c r="E58"/>
  <c r="J22"/>
  <c r="E22"/>
  <c r="F63"/>
  <c r="J21"/>
  <c r="J16"/>
  <c r="J60"/>
  <c r="E7"/>
  <c r="E86"/>
  <c i="7" r="J41"/>
  <c r="J40"/>
  <c i="1" r="AY64"/>
  <c i="7" r="J39"/>
  <c i="1" r="AX64"/>
  <c i="7"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J97"/>
  <c r="J96"/>
  <c r="F96"/>
  <c r="F94"/>
  <c r="E92"/>
  <c r="J63"/>
  <c r="J62"/>
  <c r="F62"/>
  <c r="F60"/>
  <c r="E58"/>
  <c r="J22"/>
  <c r="E22"/>
  <c r="F63"/>
  <c r="J21"/>
  <c r="J16"/>
  <c r="J94"/>
  <c r="E7"/>
  <c r="E52"/>
  <c i="6" r="J41"/>
  <c r="J40"/>
  <c i="1" r="AY63"/>
  <c i="6" r="J39"/>
  <c i="1" r="AX63"/>
  <c i="6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86"/>
  <c r="E7"/>
  <c r="E78"/>
  <c i="5" r="J41"/>
  <c r="J40"/>
  <c i="1" r="AY61"/>
  <c i="5" r="J39"/>
  <c i="1" r="AX61"/>
  <c i="5"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8"/>
  <c r="J87"/>
  <c r="F87"/>
  <c r="F85"/>
  <c r="E83"/>
  <c r="J63"/>
  <c r="J62"/>
  <c r="F62"/>
  <c r="F60"/>
  <c r="E58"/>
  <c r="J22"/>
  <c r="E22"/>
  <c r="F63"/>
  <c r="J21"/>
  <c r="J16"/>
  <c r="J85"/>
  <c r="E7"/>
  <c r="E77"/>
  <c i="4" r="J41"/>
  <c r="J40"/>
  <c i="1" r="AY60"/>
  <c i="4" r="J39"/>
  <c i="1" r="AX60"/>
  <c i="4"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63"/>
  <c r="J21"/>
  <c r="J16"/>
  <c r="J86"/>
  <c r="E7"/>
  <c r="E78"/>
  <c i="3" r="J41"/>
  <c r="J40"/>
  <c i="1" r="AY59"/>
  <c i="3" r="J39"/>
  <c i="1" r="AX59"/>
  <c i="3" r="BI133"/>
  <c r="BH133"/>
  <c r="BG133"/>
  <c r="BF133"/>
  <c r="T133"/>
  <c r="T132"/>
  <c r="T131"/>
  <c r="R133"/>
  <c r="R132"/>
  <c r="R131"/>
  <c r="P133"/>
  <c r="P132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T111"/>
  <c r="R112"/>
  <c r="R111"/>
  <c r="P112"/>
  <c r="P111"/>
  <c r="BI109"/>
  <c r="BH109"/>
  <c r="BG109"/>
  <c r="BF109"/>
  <c r="T109"/>
  <c r="T108"/>
  <c r="R109"/>
  <c r="R108"/>
  <c r="P109"/>
  <c r="P108"/>
  <c r="BI104"/>
  <c r="BH104"/>
  <c r="BG104"/>
  <c r="BF104"/>
  <c r="T104"/>
  <c r="T103"/>
  <c r="R104"/>
  <c r="R103"/>
  <c r="P104"/>
  <c r="P103"/>
  <c r="J98"/>
  <c r="J97"/>
  <c r="F97"/>
  <c r="F95"/>
  <c r="E93"/>
  <c r="J63"/>
  <c r="J62"/>
  <c r="F62"/>
  <c r="F60"/>
  <c r="E58"/>
  <c r="J22"/>
  <c r="E22"/>
  <c r="F98"/>
  <c r="J21"/>
  <c r="J16"/>
  <c r="J95"/>
  <c r="E7"/>
  <c r="E87"/>
  <c i="2" r="J41"/>
  <c r="J40"/>
  <c i="1" r="AY58"/>
  <c i="2" r="J39"/>
  <c i="1" r="AX58"/>
  <c i="2"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60"/>
  <c r="E7"/>
  <c r="E78"/>
  <c i="1" r="L50"/>
  <c r="AM50"/>
  <c r="AM49"/>
  <c r="L49"/>
  <c r="AM47"/>
  <c r="L47"/>
  <c r="L45"/>
  <c r="L44"/>
  <c i="2" r="BK114"/>
  <c r="J170"/>
  <c r="BK109"/>
  <c i="1" r="AS57"/>
  <c i="2" r="BK116"/>
  <c r="J202"/>
  <c r="BK178"/>
  <c r="J151"/>
  <c r="BK119"/>
  <c i="3" r="BK124"/>
  <c i="4" r="J97"/>
  <c i="5" r="J100"/>
  <c r="BK92"/>
  <c i="6" r="BK96"/>
  <c r="J94"/>
  <c i="7" r="BK147"/>
  <c r="BK115"/>
  <c r="J125"/>
  <c r="BK136"/>
  <c r="BK149"/>
  <c i="8" r="J153"/>
  <c r="BK230"/>
  <c r="J196"/>
  <c i="9" r="BK227"/>
  <c r="J186"/>
  <c r="BK117"/>
  <c r="J216"/>
  <c r="BK191"/>
  <c r="J141"/>
  <c r="BK94"/>
  <c r="J207"/>
  <c r="J176"/>
  <c r="J137"/>
  <c r="BK109"/>
  <c r="J210"/>
  <c r="BK179"/>
  <c r="BK133"/>
  <c i="10" r="J112"/>
  <c r="J109"/>
  <c i="11" r="BK98"/>
  <c i="12" r="BK97"/>
  <c r="J100"/>
  <c i="13" r="J110"/>
  <c r="J106"/>
  <c i="14" r="J173"/>
  <c r="J123"/>
  <c r="BK157"/>
  <c r="BK106"/>
  <c r="J140"/>
  <c r="J102"/>
  <c i="15" r="BK172"/>
  <c r="J265"/>
  <c r="J172"/>
  <c r="BK229"/>
  <c i="16" r="BK95"/>
  <c r="J104"/>
  <c i="17" r="J103"/>
  <c i="18" r="BK99"/>
  <c r="J95"/>
  <c i="19" r="BK98"/>
  <c i="20" r="J93"/>
  <c i="2" r="BK206"/>
  <c r="J177"/>
  <c r="J147"/>
  <c r="J113"/>
  <c r="BK195"/>
  <c r="J141"/>
  <c r="BK107"/>
  <c r="BK225"/>
  <c r="BK215"/>
  <c r="BK191"/>
  <c r="BK163"/>
  <c r="J109"/>
  <c r="BK208"/>
  <c r="J193"/>
  <c r="J166"/>
  <c r="J121"/>
  <c i="3" r="BK130"/>
  <c r="BK133"/>
  <c i="4" r="BK97"/>
  <c i="5" r="BK99"/>
  <c r="BK94"/>
  <c i="6" r="J111"/>
  <c r="J101"/>
  <c r="BK106"/>
  <c i="7" r="J138"/>
  <c r="J174"/>
  <c r="BK108"/>
  <c r="J106"/>
  <c i="8" r="J244"/>
  <c r="J237"/>
  <c r="BK137"/>
  <c r="J219"/>
  <c r="J187"/>
  <c i="9" r="BK212"/>
  <c r="J189"/>
  <c r="BK127"/>
  <c r="J94"/>
  <c r="J194"/>
  <c r="BK161"/>
  <c r="J226"/>
  <c r="J192"/>
  <c r="BK124"/>
  <c r="J102"/>
  <c r="BK202"/>
  <c r="J167"/>
  <c r="BK116"/>
  <c i="10" r="BK116"/>
  <c i="11" r="BK104"/>
  <c i="12" r="J110"/>
  <c r="BK102"/>
  <c i="13" r="BK98"/>
  <c r="J101"/>
  <c r="BK99"/>
  <c i="14" r="BK134"/>
  <c r="J177"/>
  <c r="J138"/>
  <c r="J183"/>
  <c r="BK138"/>
  <c i="15" r="BK243"/>
  <c r="BK103"/>
  <c r="J245"/>
  <c r="BK223"/>
  <c r="BK108"/>
  <c r="BK162"/>
  <c r="J134"/>
  <c i="16" r="BK103"/>
  <c i="17" r="J105"/>
  <c i="18" r="BK96"/>
  <c i="19" r="BK96"/>
  <c i="20" r="J96"/>
  <c i="2" r="J223"/>
  <c r="J205"/>
  <c r="BK181"/>
  <c r="J145"/>
  <c r="J111"/>
  <c r="J175"/>
  <c r="J127"/>
  <c r="BK104"/>
  <c r="BK223"/>
  <c r="J199"/>
  <c r="J182"/>
  <c r="BK133"/>
  <c r="J96"/>
  <c r="J184"/>
  <c r="J131"/>
  <c i="1" r="AS80"/>
  <c i="5" r="BK96"/>
  <c i="6" r="BK110"/>
  <c r="J103"/>
  <c r="BK107"/>
  <c i="7" r="BK144"/>
  <c r="BK110"/>
  <c r="J131"/>
  <c r="BK131"/>
  <c r="BK102"/>
  <c i="8" r="BK142"/>
  <c r="J201"/>
  <c r="BK237"/>
  <c r="BK201"/>
  <c i="9" r="BK217"/>
  <c r="BK184"/>
  <c r="J120"/>
  <c r="BK229"/>
  <c r="BK201"/>
  <c r="BK174"/>
  <c r="BK111"/>
  <c r="BK208"/>
  <c r="J178"/>
  <c r="BK129"/>
  <c r="J211"/>
  <c r="BK176"/>
  <c r="BK147"/>
  <c i="10" r="J119"/>
  <c i="11" r="BK97"/>
  <c r="J100"/>
  <c i="12" r="BK107"/>
  <c i="13" r="J111"/>
  <c r="BK108"/>
  <c r="BK97"/>
  <c i="14" r="BK181"/>
  <c r="J115"/>
  <c r="BK153"/>
  <c r="J104"/>
  <c r="BK136"/>
  <c i="15" r="BK245"/>
  <c r="J157"/>
  <c r="J251"/>
  <c r="BK249"/>
  <c i="16" r="BK96"/>
  <c r="J100"/>
  <c i="18" r="J103"/>
  <c r="J98"/>
  <c i="19" r="BK105"/>
  <c i="20" r="J87"/>
  <c i="2" r="BK224"/>
  <c r="BK207"/>
  <c r="J195"/>
  <c r="BK117"/>
  <c r="BK200"/>
  <c r="BK147"/>
  <c r="BK105"/>
  <c r="BK209"/>
  <c r="J189"/>
  <c r="BK169"/>
  <c r="J119"/>
  <c r="J213"/>
  <c r="J191"/>
  <c r="BK167"/>
  <c r="J122"/>
  <c i="3" r="J109"/>
  <c r="BK120"/>
  <c i="4" r="BK95"/>
  <c r="BK98"/>
  <c i="5" r="J101"/>
  <c r="J106"/>
  <c i="6" r="J109"/>
  <c r="BK100"/>
  <c r="J108"/>
  <c i="7" r="J153"/>
  <c r="J108"/>
  <c r="J123"/>
  <c r="J157"/>
  <c r="BK157"/>
  <c i="8" r="J212"/>
  <c r="J207"/>
  <c r="BK246"/>
  <c r="J188"/>
  <c i="9" r="BK218"/>
  <c r="BK192"/>
  <c r="J166"/>
  <c r="J109"/>
  <c r="BK214"/>
  <c r="BK188"/>
  <c r="J149"/>
  <c r="J104"/>
  <c r="BK216"/>
  <c r="BK167"/>
  <c r="J113"/>
  <c r="BK205"/>
  <c r="J159"/>
  <c r="BK113"/>
  <c i="10" r="BK101"/>
  <c i="11" r="J101"/>
  <c r="J94"/>
  <c i="12" r="BK105"/>
  <c r="BK108"/>
  <c r="J93"/>
  <c i="13" r="BK96"/>
  <c i="14" r="BK144"/>
  <c r="BK176"/>
  <c r="J127"/>
  <c r="J153"/>
  <c i="15" r="BK270"/>
  <c r="J162"/>
  <c r="J238"/>
  <c r="BK165"/>
  <c r="J181"/>
  <c i="16" r="J94"/>
  <c i="17" r="J100"/>
  <c i="18" r="BK106"/>
  <c i="19" r="J98"/>
  <c i="2" r="BK139"/>
  <c r="J204"/>
  <c r="J137"/>
  <c r="J102"/>
  <c r="BK203"/>
  <c r="J181"/>
  <c r="BK155"/>
  <c r="J101"/>
  <c r="J186"/>
  <c r="BK159"/>
  <c r="BK124"/>
  <c i="3" r="BK112"/>
  <c r="J104"/>
  <c i="4" r="BK99"/>
  <c i="5" r="BK106"/>
  <c r="J98"/>
  <c i="6" r="BK112"/>
  <c r="BK102"/>
  <c i="7" r="BK176"/>
  <c r="BK125"/>
  <c r="J147"/>
  <c r="BK151"/>
  <c r="J161"/>
  <c i="8" r="J192"/>
  <c r="J161"/>
  <c r="BK212"/>
  <c r="BK168"/>
  <c i="9" r="J205"/>
  <c r="BK182"/>
  <c r="J122"/>
  <c r="BK228"/>
  <c r="J197"/>
  <c r="J157"/>
  <c r="J106"/>
  <c r="J212"/>
  <c r="J200"/>
  <c r="BK166"/>
  <c r="BK103"/>
  <c r="J188"/>
  <c r="J153"/>
  <c r="BK96"/>
  <c i="10" r="J124"/>
  <c i="11" r="BK103"/>
  <c r="BK99"/>
  <c i="12" r="BK109"/>
  <c r="BK103"/>
  <c r="J99"/>
  <c r="J94"/>
  <c i="13" r="BK112"/>
  <c r="J103"/>
  <c r="J97"/>
  <c r="BK110"/>
  <c r="BK104"/>
  <c r="J96"/>
  <c r="BK100"/>
  <c r="BK103"/>
  <c i="14" r="BK165"/>
  <c r="BK132"/>
  <c r="J165"/>
  <c r="J136"/>
  <c r="BK127"/>
  <c i="15" r="BK196"/>
  <c r="J113"/>
  <c r="BK129"/>
  <c r="J196"/>
  <c i="16" r="BK100"/>
  <c r="J102"/>
  <c i="17" r="BK103"/>
  <c i="18" r="BK94"/>
  <c r="J104"/>
  <c i="19" r="J103"/>
  <c i="20" r="BK101"/>
  <c r="J89"/>
  <c i="2" r="BK216"/>
  <c r="J187"/>
  <c r="J159"/>
  <c r="J120"/>
  <c r="J216"/>
  <c r="BK172"/>
  <c r="BK125"/>
  <c r="BK103"/>
  <c r="J220"/>
  <c r="BK197"/>
  <c r="BK170"/>
  <c r="J117"/>
  <c r="BK94"/>
  <c r="BK199"/>
  <c r="J176"/>
  <c r="BK135"/>
  <c r="BK101"/>
  <c i="3" r="J130"/>
  <c i="4" r="BK96"/>
  <c i="5" r="BK97"/>
  <c r="J99"/>
  <c r="BK95"/>
  <c i="6" r="J106"/>
  <c r="J112"/>
  <c i="7" r="J149"/>
  <c r="J102"/>
  <c r="BK138"/>
  <c r="J144"/>
  <c r="J151"/>
  <c i="8" r="BK207"/>
  <c r="J216"/>
  <c r="J113"/>
  <c r="BK219"/>
  <c i="9" r="J221"/>
  <c r="BK197"/>
  <c r="BK145"/>
  <c r="J119"/>
  <c r="J225"/>
  <c r="J206"/>
  <c r="J172"/>
  <c r="J124"/>
  <c r="BK102"/>
  <c r="J199"/>
  <c r="BK168"/>
  <c r="BK141"/>
  <c r="BK112"/>
  <c r="BK207"/>
  <c r="J171"/>
  <c r="BK122"/>
  <c i="10" r="J121"/>
  <c r="BK126"/>
  <c i="11" r="BK101"/>
  <c i="12" r="J98"/>
  <c r="BK99"/>
  <c r="BK98"/>
  <c i="13" r="J107"/>
  <c r="BK106"/>
  <c r="BK107"/>
  <c r="J100"/>
  <c i="14" r="J129"/>
  <c r="BK149"/>
  <c r="BK161"/>
  <c i="15" r="J268"/>
  <c r="J120"/>
  <c r="BK257"/>
  <c r="BK216"/>
  <c r="J249"/>
  <c r="BK265"/>
  <c r="BK191"/>
  <c i="16" r="J96"/>
  <c i="17" r="J96"/>
  <c i="18" r="J102"/>
  <c r="J100"/>
  <c i="19" r="J100"/>
  <c i="2" r="J214"/>
  <c r="BK193"/>
  <c r="J163"/>
  <c r="BK118"/>
  <c r="BK211"/>
  <c r="BK145"/>
  <c r="J108"/>
  <c r="J225"/>
  <c r="J218"/>
  <c r="BK187"/>
  <c r="BK157"/>
  <c r="BK102"/>
  <c r="J198"/>
  <c r="J172"/>
  <c r="BK113"/>
  <c i="3" r="J117"/>
  <c i="4" r="J100"/>
  <c i="5" r="J102"/>
  <c r="J93"/>
  <c r="J97"/>
  <c i="6" r="J107"/>
  <c r="J99"/>
  <c r="J102"/>
  <c i="7" r="BK161"/>
  <c r="BK183"/>
  <c r="BK106"/>
  <c r="J104"/>
  <c i="8" r="J241"/>
  <c r="BK244"/>
  <c r="BK187"/>
  <c r="J108"/>
  <c r="J137"/>
  <c r="BK113"/>
  <c i="9" r="BK190"/>
  <c r="J139"/>
  <c r="BK101"/>
  <c r="BK209"/>
  <c r="BK163"/>
  <c r="J131"/>
  <c r="J230"/>
  <c r="BK194"/>
  <c r="J163"/>
  <c r="BK114"/>
  <c r="BK231"/>
  <c r="J183"/>
  <c r="J114"/>
  <c i="10" r="J116"/>
  <c r="BK112"/>
  <c i="11" r="BK95"/>
  <c i="12" r="BK94"/>
  <c r="J106"/>
  <c i="13" r="BK102"/>
  <c r="BK109"/>
  <c i="14" r="J159"/>
  <c r="J174"/>
  <c r="J132"/>
  <c r="J157"/>
  <c r="BK108"/>
  <c i="15" r="J234"/>
  <c r="J191"/>
  <c r="BK200"/>
  <c r="BK134"/>
  <c i="16" r="J103"/>
  <c r="J95"/>
  <c i="17" r="BK98"/>
  <c i="18" r="BK97"/>
  <c r="BK98"/>
  <c i="19" r="J96"/>
  <c i="20" r="BK92"/>
  <c i="2" r="BK221"/>
  <c r="J203"/>
  <c r="J185"/>
  <c r="J169"/>
  <c r="J133"/>
  <c r="BK212"/>
  <c r="J168"/>
  <c r="BK120"/>
  <c i="1" r="AS67"/>
  <c i="2" r="BK115"/>
  <c r="J209"/>
  <c r="BK175"/>
  <c r="J129"/>
  <c i="3" r="J128"/>
  <c r="J124"/>
  <c r="BK109"/>
  <c i="4" r="BK100"/>
  <c i="5" r="J107"/>
  <c r="J92"/>
  <c i="6" r="J114"/>
  <c r="BK104"/>
  <c r="J96"/>
  <c i="7" r="J181"/>
  <c r="J117"/>
  <c r="J140"/>
  <c r="J112"/>
  <c r="J115"/>
  <c i="8" r="J168"/>
  <c r="J232"/>
  <c r="BK182"/>
  <c r="J177"/>
  <c r="J165"/>
  <c i="9" r="J209"/>
  <c r="J180"/>
  <c r="J125"/>
  <c r="J103"/>
  <c r="J217"/>
  <c r="BK196"/>
  <c r="BK159"/>
  <c r="BK110"/>
  <c r="BK203"/>
  <c r="J181"/>
  <c r="BK131"/>
  <c r="J231"/>
  <c r="BK169"/>
  <c r="J121"/>
  <c i="10" r="BK128"/>
  <c r="BK119"/>
  <c i="11" r="J95"/>
  <c i="12" r="BK95"/>
  <c r="BK101"/>
  <c i="13" r="J109"/>
  <c r="BK105"/>
  <c i="14" r="BK167"/>
  <c r="BK121"/>
  <c r="J151"/>
  <c r="BK163"/>
  <c i="15" r="BK251"/>
  <c r="BK192"/>
  <c r="BK220"/>
  <c r="BK120"/>
  <c r="J139"/>
  <c i="16" r="J99"/>
  <c i="17" r="J98"/>
  <c i="18" r="J101"/>
  <c i="20" r="J99"/>
  <c r="J92"/>
  <c i="2" r="J215"/>
  <c r="J178"/>
  <c r="J124"/>
  <c r="BK214"/>
  <c r="J196"/>
  <c r="J174"/>
  <c r="J125"/>
  <c i="1" r="AS72"/>
  <c i="2" r="J103"/>
  <c i="3" r="BK104"/>
  <c r="J120"/>
  <c i="5" r="BK101"/>
  <c r="J96"/>
  <c r="BK102"/>
  <c i="6" r="BK109"/>
  <c r="BK105"/>
  <c i="7" r="BK159"/>
  <c r="BK181"/>
  <c r="BK117"/>
  <c r="J127"/>
  <c r="BK121"/>
  <c i="8" r="J228"/>
  <c r="BK118"/>
  <c r="BK153"/>
  <c r="J118"/>
  <c i="9" r="J215"/>
  <c r="J161"/>
  <c r="J108"/>
  <c r="BK210"/>
  <c r="J169"/>
  <c r="J117"/>
  <c r="J223"/>
  <c r="BK186"/>
  <c r="J173"/>
  <c r="J127"/>
  <c r="J219"/>
  <c r="J170"/>
  <c r="BK119"/>
  <c i="10" r="BK121"/>
  <c i="11" r="J96"/>
  <c i="12" r="J108"/>
  <c r="J104"/>
  <c i="13" r="BK95"/>
  <c i="14" r="J106"/>
  <c r="BK123"/>
  <c r="BK151"/>
  <c r="BK115"/>
  <c i="15" r="BK254"/>
  <c r="J144"/>
  <c r="J192"/>
  <c r="J257"/>
  <c r="BK169"/>
  <c i="17" r="BK105"/>
  <c i="18" r="BK104"/>
  <c r="J99"/>
  <c i="20" r="BK89"/>
  <c i="2" r="BK222"/>
  <c r="BK202"/>
  <c r="BK183"/>
  <c r="BK131"/>
  <c r="BK110"/>
  <c r="BK180"/>
  <c r="BK111"/>
  <c r="J94"/>
  <c r="J224"/>
  <c r="J212"/>
  <c r="BK184"/>
  <c r="BK151"/>
  <c r="BK99"/>
  <c r="BK179"/>
  <c r="BK153"/>
  <c r="J106"/>
  <c i="3" r="BK126"/>
  <c r="BK117"/>
  <c i="4" r="J95"/>
  <c i="5" r="BK105"/>
  <c r="BK110"/>
  <c i="6" r="BK99"/>
  <c r="BK114"/>
  <c r="BK101"/>
  <c i="7" r="BK127"/>
  <c r="J159"/>
  <c r="BK173"/>
  <c r="J177"/>
  <c i="8" r="BK224"/>
  <c r="J103"/>
  <c r="BK177"/>
  <c r="BK165"/>
  <c r="BK132"/>
  <c i="9" r="BK171"/>
  <c r="BK104"/>
  <c r="J213"/>
  <c r="J198"/>
  <c r="J151"/>
  <c r="BK107"/>
  <c r="J214"/>
  <c r="BK183"/>
  <c r="J165"/>
  <c r="J116"/>
  <c r="J218"/>
  <c r="BK180"/>
  <c r="J145"/>
  <c i="10" r="BK124"/>
  <c i="11" r="J102"/>
  <c r="J103"/>
  <c i="12" r="BK106"/>
  <c r="J107"/>
  <c r="J92"/>
  <c i="13" r="J112"/>
  <c r="J94"/>
  <c i="14" r="J176"/>
  <c r="J110"/>
  <c r="BK159"/>
  <c r="BK117"/>
  <c r="BK147"/>
  <c r="BK104"/>
  <c i="15" r="J216"/>
  <c r="J108"/>
  <c r="BK261"/>
  <c r="J229"/>
  <c r="J165"/>
  <c r="BK181"/>
  <c r="J220"/>
  <c i="16" r="BK98"/>
  <c r="BK102"/>
  <c i="17" r="BK96"/>
  <c i="18" r="BK102"/>
  <c r="J96"/>
  <c i="20" r="BK93"/>
  <c r="BK86"/>
  <c i="2" r="BK201"/>
  <c r="BK186"/>
  <c r="J157"/>
  <c r="J115"/>
  <c r="BK189"/>
  <c r="BK149"/>
  <c r="J114"/>
  <c r="J226"/>
  <c r="J221"/>
  <c r="BK213"/>
  <c r="J190"/>
  <c r="BK165"/>
  <c r="J112"/>
  <c r="BK210"/>
  <c r="BK192"/>
  <c r="J155"/>
  <c r="BK123"/>
  <c i="3" r="BK115"/>
  <c i="4" r="J96"/>
  <c r="J94"/>
  <c i="5" r="J95"/>
  <c r="BK108"/>
  <c r="J94"/>
  <c i="6" r="J110"/>
  <c r="J113"/>
  <c r="BK95"/>
  <c i="7" r="BK129"/>
  <c r="J173"/>
  <c r="BK167"/>
  <c r="BK140"/>
  <c i="8" r="BK173"/>
  <c r="J230"/>
  <c r="J173"/>
  <c r="BK192"/>
  <c i="9" r="BK223"/>
  <c r="BK198"/>
  <c r="BK155"/>
  <c r="BK106"/>
  <c r="BK215"/>
  <c r="BK185"/>
  <c r="BK153"/>
  <c r="J99"/>
  <c r="J201"/>
  <c r="BK172"/>
  <c r="BK121"/>
  <c r="J107"/>
  <c r="BK204"/>
  <c r="J168"/>
  <c r="BK123"/>
  <c i="10" r="BK109"/>
  <c i="11" r="J104"/>
  <c r="BK96"/>
  <c i="12" r="J102"/>
  <c r="BK100"/>
  <c i="13" r="J99"/>
  <c r="BK101"/>
  <c r="J98"/>
  <c i="14" r="BK125"/>
  <c r="J161"/>
  <c r="J121"/>
  <c r="J142"/>
  <c i="15" r="J270"/>
  <c r="J200"/>
  <c r="BK234"/>
  <c r="BK113"/>
  <c r="BK177"/>
  <c i="16" r="BK93"/>
  <c i="17" r="BK101"/>
  <c i="18" r="BK103"/>
  <c r="J94"/>
  <c i="20" r="BK97"/>
  <c r="J97"/>
  <c i="2" r="BK218"/>
  <c r="J200"/>
  <c r="J179"/>
  <c r="J153"/>
  <c r="BK112"/>
  <c r="J188"/>
  <c r="J135"/>
  <c r="J98"/>
  <c r="J206"/>
  <c r="J183"/>
  <c r="BK161"/>
  <c r="J107"/>
  <c r="J201"/>
  <c r="BK182"/>
  <c r="BK137"/>
  <c i="1" r="AS77"/>
  <c i="5" r="BK100"/>
  <c r="BK93"/>
  <c i="6" r="BK103"/>
  <c r="J97"/>
  <c r="J105"/>
  <c i="7" r="BK142"/>
  <c r="BK177"/>
  <c r="J110"/>
  <c r="BK134"/>
  <c r="J136"/>
  <c i="8" r="BK108"/>
  <c r="BK226"/>
  <c r="J158"/>
  <c r="BK228"/>
  <c r="J224"/>
  <c i="9" r="J222"/>
  <c r="J185"/>
  <c r="J118"/>
  <c r="BK224"/>
  <c r="J203"/>
  <c r="BK170"/>
  <c r="BK120"/>
  <c r="J224"/>
  <c r="J190"/>
  <c r="J147"/>
  <c r="BK118"/>
  <c r="BK225"/>
  <c r="J191"/>
  <c r="BK149"/>
  <c i="10" r="J128"/>
  <c r="J101"/>
  <c i="11" r="BK100"/>
  <c i="12" r="BK110"/>
  <c r="BK104"/>
  <c r="J97"/>
  <c i="13" r="J108"/>
  <c i="14" r="BK131"/>
  <c r="J163"/>
  <c r="BK110"/>
  <c r="J112"/>
  <c i="15" r="J211"/>
  <c r="BK157"/>
  <c r="J186"/>
  <c r="J228"/>
  <c i="16" r="BK105"/>
  <c r="J98"/>
  <c i="18" r="BK105"/>
  <c i="19" r="BK100"/>
  <c i="20" r="J86"/>
  <c i="2" r="J104"/>
  <c r="J192"/>
  <c r="BK106"/>
  <c r="J208"/>
  <c r="BK185"/>
  <c r="BK166"/>
  <c r="BK108"/>
  <c r="BK196"/>
  <c r="BK174"/>
  <c r="J139"/>
  <c i="1" r="AS62"/>
  <c i="4" r="J99"/>
  <c i="5" r="BK109"/>
  <c i="6" r="BK108"/>
  <c r="J98"/>
  <c r="BK98"/>
  <c i="7" r="J134"/>
  <c r="J165"/>
  <c r="BK104"/>
  <c r="J183"/>
  <c i="8" r="J226"/>
  <c r="BK188"/>
  <c r="BK103"/>
  <c r="J234"/>
  <c i="9" r="J220"/>
  <c r="BK195"/>
  <c r="BK137"/>
  <c r="BK99"/>
  <c r="J204"/>
  <c r="BK178"/>
  <c r="BK125"/>
  <c r="J101"/>
  <c r="J193"/>
  <c r="BK151"/>
  <c r="BK115"/>
  <c r="J227"/>
  <c r="BK200"/>
  <c r="BK165"/>
  <c r="J112"/>
  <c i="10" r="J114"/>
  <c i="11" r="J99"/>
  <c i="12" r="J109"/>
  <c i="14" r="J147"/>
  <c r="BK112"/>
  <c r="J144"/>
  <c r="J167"/>
  <c i="15" r="BK238"/>
  <c r="J169"/>
  <c r="J223"/>
  <c r="J129"/>
  <c i="16" r="BK101"/>
  <c i="18" r="J106"/>
  <c i="19" r="BK103"/>
  <c i="20" r="J94"/>
  <c r="BK94"/>
  <c i="2" r="J219"/>
  <c r="J194"/>
  <c r="J165"/>
  <c r="J116"/>
  <c r="J210"/>
  <c r="J167"/>
  <c r="BK121"/>
  <c r="BK226"/>
  <c r="J222"/>
  <c r="BK204"/>
  <c r="J180"/>
  <c r="BK143"/>
  <c r="J211"/>
  <c r="BK190"/>
  <c r="BK168"/>
  <c r="BK127"/>
  <c i="3" r="J133"/>
  <c r="J112"/>
  <c i="5" r="J109"/>
  <c r="J104"/>
  <c r="BK104"/>
  <c i="6" r="BK94"/>
  <c r="J104"/>
  <c i="7" r="J167"/>
  <c r="BK112"/>
  <c r="J121"/>
  <c r="BK132"/>
  <c r="J129"/>
  <c i="8" r="BK127"/>
  <c r="BK196"/>
  <c r="J246"/>
  <c r="J142"/>
  <c i="9" r="J228"/>
  <c r="BK206"/>
  <c r="BK181"/>
  <c r="J111"/>
  <c r="BK219"/>
  <c r="J179"/>
  <c r="J135"/>
  <c r="BK98"/>
  <c r="J202"/>
  <c r="BK175"/>
  <c r="BK135"/>
  <c r="BK226"/>
  <c r="BK189"/>
  <c r="J155"/>
  <c r="J110"/>
  <c i="10" r="J106"/>
  <c r="BK106"/>
  <c i="11" r="BK94"/>
  <c i="12" r="BK93"/>
  <c r="BK92"/>
  <c r="J95"/>
  <c i="13" r="BK111"/>
  <c r="J105"/>
  <c i="14" r="J149"/>
  <c r="BK173"/>
  <c r="BK129"/>
  <c r="BK174"/>
  <c r="J125"/>
  <c i="15" r="BK139"/>
  <c r="BK268"/>
  <c r="J243"/>
  <c r="BK211"/>
  <c r="BK205"/>
  <c r="J254"/>
  <c i="16" r="J101"/>
  <c r="J105"/>
  <c r="BK94"/>
  <c i="18" r="BK95"/>
  <c r="J97"/>
  <c i="19" r="J101"/>
  <c i="20" r="J101"/>
  <c i="2" r="BK220"/>
  <c r="J197"/>
  <c r="J171"/>
  <c r="BK129"/>
  <c r="BK217"/>
  <c r="BK171"/>
  <c r="J123"/>
  <c r="BK96"/>
  <c r="BK219"/>
  <c r="J207"/>
  <c r="J173"/>
  <c r="J118"/>
  <c r="BK205"/>
  <c r="BK177"/>
  <c r="BK141"/>
  <c i="3" r="BK128"/>
  <c i="4" r="BK94"/>
  <c i="5" r="J108"/>
  <c r="J103"/>
  <c r="J105"/>
  <c i="6" r="J95"/>
  <c r="J100"/>
  <c i="7" r="BK174"/>
  <c r="BK123"/>
  <c r="BK153"/>
  <c r="J142"/>
  <c r="J163"/>
  <c i="8" r="BK216"/>
  <c r="BK234"/>
  <c r="J132"/>
  <c r="BK161"/>
  <c r="J182"/>
  <c i="9" r="BK211"/>
  <c r="BK173"/>
  <c r="J115"/>
  <c r="BK220"/>
  <c r="BK193"/>
  <c r="J143"/>
  <c r="J105"/>
  <c r="BK221"/>
  <c r="J184"/>
  <c r="BK139"/>
  <c r="BK222"/>
  <c r="J195"/>
  <c r="BK157"/>
  <c r="J98"/>
  <c i="10" r="J126"/>
  <c i="11" r="J97"/>
  <c i="12" r="J103"/>
  <c r="J96"/>
  <c r="BK96"/>
  <c i="13" r="J95"/>
  <c r="BK94"/>
  <c r="J104"/>
  <c i="14" r="BK140"/>
  <c r="BK102"/>
  <c r="BK142"/>
  <c r="BK177"/>
  <c r="J117"/>
  <c i="15" r="BK186"/>
  <c r="BK144"/>
  <c r="J177"/>
  <c r="J205"/>
  <c i="16" r="BK104"/>
  <c i="17" r="J101"/>
  <c i="18" r="J105"/>
  <c r="BK101"/>
  <c i="19" r="J105"/>
  <c i="20" r="BK99"/>
  <c r="BK87"/>
  <c i="2" r="BK188"/>
  <c r="J161"/>
  <c r="BK122"/>
  <c r="J99"/>
  <c r="BK173"/>
  <c r="J110"/>
  <c r="J217"/>
  <c r="BK198"/>
  <c r="BK176"/>
  <c r="J149"/>
  <c r="BK98"/>
  <c r="BK194"/>
  <c r="J143"/>
  <c r="J105"/>
  <c i="3" r="J126"/>
  <c r="J115"/>
  <c i="4" r="J98"/>
  <c i="5" r="J110"/>
  <c r="BK107"/>
  <c r="BK98"/>
  <c r="BK103"/>
  <c i="6" r="BK113"/>
  <c r="BK111"/>
  <c r="BK97"/>
  <c i="7" r="J132"/>
  <c r="BK163"/>
  <c r="J176"/>
  <c r="BK165"/>
  <c i="8" r="BK232"/>
  <c r="BK241"/>
  <c r="J127"/>
  <c r="BK158"/>
  <c i="9" r="J229"/>
  <c r="BK199"/>
  <c r="BK143"/>
  <c r="BK230"/>
  <c r="J208"/>
  <c r="J175"/>
  <c r="J133"/>
  <c r="J96"/>
  <c r="J196"/>
  <c r="J174"/>
  <c r="J123"/>
  <c r="BK108"/>
  <c r="BK213"/>
  <c r="J182"/>
  <c r="J129"/>
  <c r="BK105"/>
  <c i="10" r="BK114"/>
  <c i="11" r="BK102"/>
  <c r="J98"/>
  <c i="12" r="J105"/>
  <c r="J101"/>
  <c i="13" r="J102"/>
  <c i="14" r="BK183"/>
  <c r="J108"/>
  <c r="J134"/>
  <c r="J181"/>
  <c r="J131"/>
  <c i="15" r="BK228"/>
  <c r="J103"/>
  <c r="J261"/>
  <c i="16" r="BK99"/>
  <c r="J93"/>
  <c i="17" r="BK100"/>
  <c i="18" r="BK100"/>
  <c i="19" r="BK101"/>
  <c i="20" r="BK96"/>
  <c i="2" l="1" r="T93"/>
  <c r="T92"/>
  <c i="3" r="P114"/>
  <c r="P102"/>
  <c r="T123"/>
  <c r="P127"/>
  <c i="4" r="R93"/>
  <c r="R92"/>
  <c i="5" r="P91"/>
  <c i="1" r="AU61"/>
  <c i="6" r="P93"/>
  <c r="P92"/>
  <c i="1" r="AU63"/>
  <c i="7" r="T101"/>
  <c r="T114"/>
  <c r="T120"/>
  <c r="P146"/>
  <c r="P156"/>
  <c r="P155"/>
  <c r="R180"/>
  <c r="R179"/>
  <c i="8" r="T102"/>
  <c r="T181"/>
  <c r="R206"/>
  <c r="BK225"/>
  <c r="J225"/>
  <c r="J73"/>
  <c r="P240"/>
  <c r="P239"/>
  <c i="9" r="BK93"/>
  <c r="J93"/>
  <c r="J68"/>
  <c i="10" r="BK111"/>
  <c r="J111"/>
  <c r="J71"/>
  <c r="BK118"/>
  <c r="J118"/>
  <c r="J72"/>
  <c r="R123"/>
  <c r="R122"/>
  <c i="11" r="R93"/>
  <c r="R92"/>
  <c i="12" r="T91"/>
  <c i="13" r="T93"/>
  <c r="T92"/>
  <c i="14" r="R101"/>
  <c r="R114"/>
  <c r="R120"/>
  <c r="P146"/>
  <c r="R156"/>
  <c r="R155"/>
  <c r="T180"/>
  <c r="T179"/>
  <c i="15" r="R102"/>
  <c r="BK185"/>
  <c r="J185"/>
  <c r="J70"/>
  <c r="BK210"/>
  <c r="J210"/>
  <c r="J71"/>
  <c r="BK222"/>
  <c r="J222"/>
  <c r="J72"/>
  <c r="BK242"/>
  <c r="J242"/>
  <c r="J73"/>
  <c r="T264"/>
  <c r="T263"/>
  <c i="16" r="P97"/>
  <c r="P92"/>
  <c i="1" r="AU78"/>
  <c i="17" r="P95"/>
  <c r="P94"/>
  <c r="P93"/>
  <c i="1" r="AU79"/>
  <c i="18" r="T93"/>
  <c r="T92"/>
  <c i="19" r="P95"/>
  <c r="P94"/>
  <c r="P93"/>
  <c i="1" r="AU82"/>
  <c i="2" r="R93"/>
  <c r="R92"/>
  <c i="3" r="T114"/>
  <c r="T102"/>
  <c r="P123"/>
  <c r="P122"/>
  <c r="R127"/>
  <c i="4" r="BK93"/>
  <c r="J93"/>
  <c r="J68"/>
  <c i="5" r="T91"/>
  <c i="6" r="BK93"/>
  <c r="J93"/>
  <c r="J68"/>
  <c i="7" r="P101"/>
  <c r="R114"/>
  <c r="R120"/>
  <c r="BK146"/>
  <c r="J146"/>
  <c r="J72"/>
  <c r="BK156"/>
  <c r="BK155"/>
  <c r="J155"/>
  <c r="J73"/>
  <c r="BK180"/>
  <c r="BK179"/>
  <c r="J179"/>
  <c r="J75"/>
  <c i="8" r="P102"/>
  <c r="BK181"/>
  <c r="J181"/>
  <c r="J70"/>
  <c r="BK206"/>
  <c r="J206"/>
  <c r="J71"/>
  <c r="BK218"/>
  <c r="J218"/>
  <c r="J72"/>
  <c r="T218"/>
  <c r="T225"/>
  <c r="R240"/>
  <c r="R239"/>
  <c i="9" r="R93"/>
  <c r="R92"/>
  <c i="10" r="P111"/>
  <c r="R118"/>
  <c r="P123"/>
  <c r="P122"/>
  <c i="11" r="T93"/>
  <c r="T92"/>
  <c i="12" r="P91"/>
  <c i="1" r="AU71"/>
  <c i="13" r="P93"/>
  <c r="P92"/>
  <c i="1" r="AU73"/>
  <c i="14" r="BK101"/>
  <c r="J101"/>
  <c r="J68"/>
  <c r="BK114"/>
  <c r="J114"/>
  <c r="J69"/>
  <c r="P120"/>
  <c r="P119"/>
  <c r="R146"/>
  <c r="BK156"/>
  <c r="J156"/>
  <c r="J74"/>
  <c r="R180"/>
  <c r="R179"/>
  <c i="15" r="P102"/>
  <c r="P185"/>
  <c r="P210"/>
  <c r="P222"/>
  <c r="R242"/>
  <c r="R264"/>
  <c r="R263"/>
  <c i="16" r="BK97"/>
  <c r="J97"/>
  <c r="J68"/>
  <c i="17" r="R95"/>
  <c r="R94"/>
  <c r="R93"/>
  <c i="18" r="P93"/>
  <c r="P92"/>
  <c i="1" r="AU81"/>
  <c i="19" r="R95"/>
  <c r="R94"/>
  <c r="R93"/>
  <c i="20" r="T85"/>
  <c r="R95"/>
  <c r="R91"/>
  <c i="2" r="BK93"/>
  <c r="J93"/>
  <c r="J68"/>
  <c i="3" r="R114"/>
  <c r="R102"/>
  <c r="BK123"/>
  <c r="J123"/>
  <c r="J74"/>
  <c r="BK127"/>
  <c r="J127"/>
  <c r="J75"/>
  <c i="4" r="P93"/>
  <c r="P92"/>
  <c i="1" r="AU60"/>
  <c i="5" r="BK91"/>
  <c r="J91"/>
  <c i="6" r="T93"/>
  <c r="T92"/>
  <c i="7" r="R101"/>
  <c r="P114"/>
  <c r="BK120"/>
  <c r="BK119"/>
  <c r="J119"/>
  <c r="J70"/>
  <c r="R146"/>
  <c r="T156"/>
  <c r="T155"/>
  <c r="P180"/>
  <c r="P179"/>
  <c i="8" r="BK102"/>
  <c r="J102"/>
  <c r="J69"/>
  <c r="R181"/>
  <c r="P206"/>
  <c r="P218"/>
  <c r="R225"/>
  <c r="BK240"/>
  <c r="J240"/>
  <c r="J76"/>
  <c r="T240"/>
  <c r="T239"/>
  <c i="9" r="T93"/>
  <c r="T92"/>
  <c i="10" r="R111"/>
  <c r="R99"/>
  <c r="P118"/>
  <c i="11" r="BK93"/>
  <c r="J93"/>
  <c r="J68"/>
  <c i="12" r="BK91"/>
  <c r="J91"/>
  <c r="J67"/>
  <c i="13" r="R93"/>
  <c r="R92"/>
  <c i="14" r="T101"/>
  <c r="T114"/>
  <c r="T120"/>
  <c r="T119"/>
  <c r="T146"/>
  <c r="P156"/>
  <c r="P155"/>
  <c r="P180"/>
  <c r="P179"/>
  <c i="15" r="BK102"/>
  <c r="J102"/>
  <c r="J69"/>
  <c r="T185"/>
  <c r="T210"/>
  <c r="R222"/>
  <c r="P242"/>
  <c r="BK264"/>
  <c r="J264"/>
  <c r="J76"/>
  <c i="16" r="T97"/>
  <c r="T92"/>
  <c i="17" r="T95"/>
  <c r="T94"/>
  <c r="T93"/>
  <c i="18" r="BK93"/>
  <c r="J93"/>
  <c r="J68"/>
  <c i="19" r="BK95"/>
  <c r="J95"/>
  <c r="J69"/>
  <c i="20" r="BK85"/>
  <c r="R85"/>
  <c r="BK95"/>
  <c r="J95"/>
  <c r="J62"/>
  <c r="P95"/>
  <c r="P91"/>
  <c i="2" r="P93"/>
  <c r="P92"/>
  <c i="1" r="AU58"/>
  <c i="3" r="BK114"/>
  <c r="J114"/>
  <c r="J72"/>
  <c r="R123"/>
  <c r="R122"/>
  <c r="T127"/>
  <c i="4" r="T93"/>
  <c r="T92"/>
  <c i="5" r="R91"/>
  <c i="6" r="R93"/>
  <c r="R92"/>
  <c i="7" r="BK101"/>
  <c r="J101"/>
  <c r="J68"/>
  <c r="BK114"/>
  <c r="J114"/>
  <c r="J69"/>
  <c r="P120"/>
  <c r="P119"/>
  <c r="T146"/>
  <c r="R156"/>
  <c r="R155"/>
  <c r="T180"/>
  <c r="T179"/>
  <c i="8" r="R102"/>
  <c r="R101"/>
  <c r="R100"/>
  <c r="P181"/>
  <c r="T206"/>
  <c r="R218"/>
  <c r="P225"/>
  <c i="9" r="P93"/>
  <c r="P92"/>
  <c i="1" r="AU68"/>
  <c i="10" r="T111"/>
  <c r="T118"/>
  <c r="BK123"/>
  <c r="J123"/>
  <c r="J74"/>
  <c r="T123"/>
  <c r="T122"/>
  <c i="11" r="P93"/>
  <c r="P92"/>
  <c i="1" r="AU70"/>
  <c i="12" r="R91"/>
  <c i="13" r="BK93"/>
  <c r="J93"/>
  <c r="J68"/>
  <c i="14" r="P101"/>
  <c r="P114"/>
  <c r="BK120"/>
  <c r="J120"/>
  <c r="J71"/>
  <c r="BK146"/>
  <c r="J146"/>
  <c r="J72"/>
  <c r="T156"/>
  <c r="T155"/>
  <c r="BK180"/>
  <c r="J180"/>
  <c r="J76"/>
  <c i="15" r="T102"/>
  <c r="T101"/>
  <c r="T100"/>
  <c r="R185"/>
  <c r="R210"/>
  <c r="T222"/>
  <c r="T242"/>
  <c r="P264"/>
  <c r="P263"/>
  <c i="16" r="R97"/>
  <c r="R92"/>
  <c i="17" r="BK95"/>
  <c r="J95"/>
  <c r="J69"/>
  <c i="18" r="R93"/>
  <c r="R92"/>
  <c i="19" r="T95"/>
  <c r="T94"/>
  <c r="T93"/>
  <c i="20" r="P85"/>
  <c r="T95"/>
  <c r="T91"/>
  <c i="3" r="BK108"/>
  <c r="J108"/>
  <c r="J70"/>
  <c i="8" r="BK236"/>
  <c r="J236"/>
  <c r="J74"/>
  <c i="10" r="BK100"/>
  <c r="J100"/>
  <c r="J68"/>
  <c r="BK105"/>
  <c r="J105"/>
  <c r="J69"/>
  <c r="BK108"/>
  <c r="J108"/>
  <c r="J70"/>
  <c i="15" r="BK260"/>
  <c r="J260"/>
  <c r="J74"/>
  <c i="16" r="BK92"/>
  <c r="J92"/>
  <c r="J67"/>
  <c i="20" r="BK98"/>
  <c r="J98"/>
  <c r="J63"/>
  <c r="BK100"/>
  <c r="J100"/>
  <c r="J64"/>
  <c i="3" r="BK132"/>
  <c r="J132"/>
  <c r="J77"/>
  <c i="10" r="BK127"/>
  <c r="J127"/>
  <c r="J75"/>
  <c i="3" r="BK103"/>
  <c r="BK102"/>
  <c r="BK111"/>
  <c r="J111"/>
  <c r="J71"/>
  <c i="20" r="BK91"/>
  <c r="J91"/>
  <c r="J61"/>
  <c r="BE86"/>
  <c r="BE87"/>
  <c r="BE93"/>
  <c r="BE94"/>
  <c r="BE99"/>
  <c r="BE92"/>
  <c r="J52"/>
  <c r="F55"/>
  <c r="BE97"/>
  <c r="BE101"/>
  <c r="E48"/>
  <c r="BE89"/>
  <c r="BE96"/>
  <c i="19" r="J60"/>
  <c r="F63"/>
  <c r="BE98"/>
  <c r="BE100"/>
  <c r="J62"/>
  <c r="E79"/>
  <c r="BE105"/>
  <c r="F62"/>
  <c r="J90"/>
  <c r="BE96"/>
  <c r="BE101"/>
  <c r="BE103"/>
  <c i="18" r="E52"/>
  <c r="F62"/>
  <c r="F89"/>
  <c r="BE101"/>
  <c r="BE102"/>
  <c r="BE104"/>
  <c r="J88"/>
  <c r="BE94"/>
  <c r="BE100"/>
  <c r="BE105"/>
  <c r="J60"/>
  <c r="J63"/>
  <c r="BE95"/>
  <c r="BE97"/>
  <c r="BE103"/>
  <c r="BE96"/>
  <c r="BE98"/>
  <c r="BE99"/>
  <c r="BE106"/>
  <c i="17" r="E52"/>
  <c r="F62"/>
  <c r="J63"/>
  <c r="J87"/>
  <c r="F63"/>
  <c r="BE98"/>
  <c r="BE103"/>
  <c r="BE105"/>
  <c r="J89"/>
  <c r="BE96"/>
  <c r="BE100"/>
  <c r="BE101"/>
  <c i="15" r="BK263"/>
  <c r="J263"/>
  <c r="J75"/>
  <c i="16" r="E52"/>
  <c r="J63"/>
  <c r="F88"/>
  <c r="F89"/>
  <c r="BE96"/>
  <c r="BE102"/>
  <c r="BE103"/>
  <c r="J86"/>
  <c r="BE93"/>
  <c r="BE99"/>
  <c r="BE100"/>
  <c r="J62"/>
  <c r="BE94"/>
  <c r="BE95"/>
  <c r="BE98"/>
  <c r="BE105"/>
  <c r="BE101"/>
  <c r="BE104"/>
  <c i="15" r="J60"/>
  <c r="F63"/>
  <c r="BE113"/>
  <c r="BE157"/>
  <c r="BE181"/>
  <c r="BE216"/>
  <c r="BE220"/>
  <c r="BE234"/>
  <c r="BE238"/>
  <c r="BE243"/>
  <c r="BE251"/>
  <c i="14" r="BK119"/>
  <c r="J119"/>
  <c r="J70"/>
  <c i="15" r="E86"/>
  <c r="BE103"/>
  <c r="BE139"/>
  <c r="BE144"/>
  <c r="BE186"/>
  <c r="BE205"/>
  <c r="BE211"/>
  <c r="BE228"/>
  <c r="BE257"/>
  <c r="BE265"/>
  <c r="BE268"/>
  <c r="BE120"/>
  <c r="BE129"/>
  <c r="BE134"/>
  <c r="BE162"/>
  <c r="BE165"/>
  <c r="BE169"/>
  <c r="BE192"/>
  <c r="BE196"/>
  <c r="BE249"/>
  <c r="BE108"/>
  <c r="BE172"/>
  <c r="BE177"/>
  <c r="BE191"/>
  <c r="BE200"/>
  <c r="BE223"/>
  <c r="BE229"/>
  <c r="BE245"/>
  <c r="BE254"/>
  <c r="BE261"/>
  <c r="BE270"/>
  <c i="13" r="BK92"/>
  <c r="J92"/>
  <c r="J67"/>
  <c i="14" r="F97"/>
  <c r="BE102"/>
  <c r="BE106"/>
  <c r="BE112"/>
  <c r="BE117"/>
  <c r="BE134"/>
  <c r="BE136"/>
  <c r="BE144"/>
  <c r="BE153"/>
  <c r="BE159"/>
  <c r="BE165"/>
  <c r="BE167"/>
  <c r="BE176"/>
  <c r="BE104"/>
  <c r="BE115"/>
  <c r="BE121"/>
  <c r="BE125"/>
  <c r="BE127"/>
  <c r="BE138"/>
  <c r="BE140"/>
  <c r="BE142"/>
  <c r="BE147"/>
  <c r="BE151"/>
  <c r="BE157"/>
  <c r="BE163"/>
  <c r="BE177"/>
  <c r="BE181"/>
  <c r="E52"/>
  <c r="J60"/>
  <c r="BE108"/>
  <c r="BE110"/>
  <c r="BE123"/>
  <c r="BE129"/>
  <c r="BE131"/>
  <c r="BE132"/>
  <c r="BE149"/>
  <c r="BE161"/>
  <c r="BE174"/>
  <c r="BE183"/>
  <c r="BE173"/>
  <c i="13" r="J60"/>
  <c r="F63"/>
  <c r="BE94"/>
  <c r="BE95"/>
  <c r="BE96"/>
  <c r="BE98"/>
  <c r="BE101"/>
  <c r="BE102"/>
  <c r="BE103"/>
  <c r="BE109"/>
  <c r="BE110"/>
  <c r="BE112"/>
  <c r="E78"/>
  <c r="BE97"/>
  <c r="BE100"/>
  <c r="BE106"/>
  <c r="BE107"/>
  <c r="BE108"/>
  <c r="BE111"/>
  <c r="BE99"/>
  <c r="BE104"/>
  <c r="BE105"/>
  <c i="12" r="F63"/>
  <c r="J85"/>
  <c r="BE96"/>
  <c r="BE97"/>
  <c r="BE98"/>
  <c r="BE103"/>
  <c r="BE104"/>
  <c r="BE105"/>
  <c r="BE106"/>
  <c r="BE110"/>
  <c r="E77"/>
  <c r="BE100"/>
  <c r="BE102"/>
  <c r="BE108"/>
  <c r="BE109"/>
  <c r="BE92"/>
  <c r="BE93"/>
  <c r="BE94"/>
  <c r="BE95"/>
  <c r="BE99"/>
  <c r="BE101"/>
  <c r="BE107"/>
  <c i="11" r="F63"/>
  <c r="J86"/>
  <c r="BE101"/>
  <c r="BE102"/>
  <c r="BE104"/>
  <c r="E78"/>
  <c r="BE96"/>
  <c r="BE97"/>
  <c r="BE100"/>
  <c r="BE94"/>
  <c r="BE95"/>
  <c r="BE98"/>
  <c r="BE99"/>
  <c r="BE103"/>
  <c i="10" r="E52"/>
  <c r="BE109"/>
  <c r="BE116"/>
  <c r="BE124"/>
  <c r="J60"/>
  <c r="F96"/>
  <c r="BE101"/>
  <c r="BE106"/>
  <c r="BE119"/>
  <c r="BE121"/>
  <c r="BE126"/>
  <c r="BE128"/>
  <c r="BE112"/>
  <c r="BE114"/>
  <c i="9" r="J60"/>
  <c r="E78"/>
  <c r="BE99"/>
  <c r="BE101"/>
  <c r="BE102"/>
  <c r="BE103"/>
  <c r="BE106"/>
  <c r="BE108"/>
  <c r="BE109"/>
  <c r="BE114"/>
  <c r="BE120"/>
  <c r="BE124"/>
  <c r="BE135"/>
  <c r="BE141"/>
  <c r="BE151"/>
  <c r="BE161"/>
  <c r="BE171"/>
  <c r="BE172"/>
  <c r="BE173"/>
  <c r="BE183"/>
  <c r="BE189"/>
  <c r="BE190"/>
  <c r="BE192"/>
  <c r="BE193"/>
  <c r="BE196"/>
  <c r="BE198"/>
  <c r="BE206"/>
  <c r="BE208"/>
  <c r="BE214"/>
  <c r="BE215"/>
  <c r="BE219"/>
  <c r="BE223"/>
  <c r="BE229"/>
  <c r="BE230"/>
  <c r="BE231"/>
  <c r="BE94"/>
  <c r="BE98"/>
  <c r="BE104"/>
  <c r="BE105"/>
  <c r="BE107"/>
  <c r="BE111"/>
  <c r="BE116"/>
  <c r="BE119"/>
  <c r="BE121"/>
  <c r="BE125"/>
  <c r="BE145"/>
  <c r="BE153"/>
  <c r="BE155"/>
  <c r="BE159"/>
  <c r="BE180"/>
  <c r="BE184"/>
  <c r="BE185"/>
  <c r="BE188"/>
  <c r="BE191"/>
  <c r="BE197"/>
  <c r="BE204"/>
  <c r="BE209"/>
  <c r="BE211"/>
  <c r="BE218"/>
  <c r="BE225"/>
  <c r="BE226"/>
  <c r="BE227"/>
  <c r="BE228"/>
  <c r="BE112"/>
  <c r="BE115"/>
  <c r="BE117"/>
  <c r="BE118"/>
  <c r="BE122"/>
  <c r="BE123"/>
  <c r="BE127"/>
  <c r="BE137"/>
  <c r="BE139"/>
  <c r="BE143"/>
  <c r="BE157"/>
  <c r="BE165"/>
  <c r="BE167"/>
  <c r="BE168"/>
  <c r="BE181"/>
  <c r="BE182"/>
  <c r="BE199"/>
  <c r="BE202"/>
  <c r="BE205"/>
  <c r="BE212"/>
  <c r="BE216"/>
  <c r="BE217"/>
  <c r="BE221"/>
  <c r="BE222"/>
  <c r="F63"/>
  <c r="BE96"/>
  <c r="BE110"/>
  <c r="BE113"/>
  <c r="BE129"/>
  <c r="BE131"/>
  <c r="BE133"/>
  <c r="BE147"/>
  <c r="BE149"/>
  <c r="BE163"/>
  <c r="BE166"/>
  <c r="BE169"/>
  <c r="BE170"/>
  <c r="BE174"/>
  <c r="BE175"/>
  <c r="BE176"/>
  <c r="BE178"/>
  <c r="BE179"/>
  <c r="BE186"/>
  <c r="BE194"/>
  <c r="BE195"/>
  <c r="BE200"/>
  <c r="BE201"/>
  <c r="BE203"/>
  <c r="BE207"/>
  <c r="BE210"/>
  <c r="BE213"/>
  <c r="BE220"/>
  <c r="BE224"/>
  <c i="7" r="J120"/>
  <c r="J71"/>
  <c r="J156"/>
  <c r="J74"/>
  <c i="8" r="J94"/>
  <c r="F97"/>
  <c r="BE103"/>
  <c r="BE127"/>
  <c r="BE188"/>
  <c r="BE216"/>
  <c i="7" r="BK100"/>
  <c r="J100"/>
  <c r="J67"/>
  <c r="J180"/>
  <c r="J76"/>
  <c i="8" r="BE108"/>
  <c r="BE118"/>
  <c r="BE132"/>
  <c r="BE137"/>
  <c r="BE142"/>
  <c r="BE173"/>
  <c r="BE196"/>
  <c r="BE201"/>
  <c r="BE241"/>
  <c r="BE244"/>
  <c r="BE246"/>
  <c r="E52"/>
  <c r="BE153"/>
  <c r="BE161"/>
  <c r="BE168"/>
  <c r="BE192"/>
  <c r="BE207"/>
  <c r="BE212"/>
  <c r="BE219"/>
  <c r="BE224"/>
  <c r="BE230"/>
  <c r="BE232"/>
  <c r="BE237"/>
  <c r="BE113"/>
  <c r="BE158"/>
  <c r="BE165"/>
  <c r="BE177"/>
  <c r="BE182"/>
  <c r="BE187"/>
  <c r="BE226"/>
  <c r="BE228"/>
  <c r="BE234"/>
  <c i="7" r="J60"/>
  <c r="E86"/>
  <c r="BE104"/>
  <c r="BE115"/>
  <c r="BE121"/>
  <c r="BE123"/>
  <c r="BE127"/>
  <c r="BE129"/>
  <c r="BE136"/>
  <c r="BE144"/>
  <c r="BE173"/>
  <c r="BE174"/>
  <c r="BE176"/>
  <c r="BE183"/>
  <c r="F97"/>
  <c r="BE108"/>
  <c r="BE117"/>
  <c r="BE138"/>
  <c r="BE159"/>
  <c r="BE161"/>
  <c r="BE163"/>
  <c r="BE177"/>
  <c r="BE181"/>
  <c r="BE110"/>
  <c r="BE112"/>
  <c r="BE125"/>
  <c r="BE132"/>
  <c r="BE140"/>
  <c r="BE142"/>
  <c r="BE147"/>
  <c r="BE157"/>
  <c r="BE102"/>
  <c r="BE106"/>
  <c r="BE131"/>
  <c r="BE134"/>
  <c r="BE149"/>
  <c r="BE151"/>
  <c r="BE153"/>
  <c r="BE165"/>
  <c r="BE167"/>
  <c i="6" r="J60"/>
  <c r="BE95"/>
  <c r="BE99"/>
  <c r="BE100"/>
  <c r="BE103"/>
  <c r="BE111"/>
  <c i="5" r="J67"/>
  <c i="6" r="E52"/>
  <c r="F63"/>
  <c r="BE94"/>
  <c r="BE96"/>
  <c r="BE101"/>
  <c r="BE102"/>
  <c r="BE106"/>
  <c r="BE108"/>
  <c r="BE98"/>
  <c r="BE104"/>
  <c r="BE107"/>
  <c r="BE109"/>
  <c r="BE110"/>
  <c r="BE112"/>
  <c r="BE114"/>
  <c r="BE97"/>
  <c r="BE105"/>
  <c r="BE113"/>
  <c i="4" r="BK92"/>
  <c r="J92"/>
  <c i="5" r="E52"/>
  <c r="F88"/>
  <c r="BE92"/>
  <c r="BE98"/>
  <c r="BE99"/>
  <c r="BE100"/>
  <c r="BE105"/>
  <c r="BE106"/>
  <c r="BE107"/>
  <c r="BE95"/>
  <c r="BE104"/>
  <c r="BE110"/>
  <c r="J60"/>
  <c r="BE94"/>
  <c r="BE101"/>
  <c r="BE108"/>
  <c r="BE109"/>
  <c r="BE93"/>
  <c r="BE96"/>
  <c r="BE97"/>
  <c r="BE102"/>
  <c r="BE103"/>
  <c i="4" r="J60"/>
  <c i="3" r="J102"/>
  <c r="J68"/>
  <c i="4" r="F89"/>
  <c r="BE94"/>
  <c r="BE96"/>
  <c i="3" r="J103"/>
  <c r="J69"/>
  <c i="4" r="E52"/>
  <c r="BE95"/>
  <c r="BE98"/>
  <c r="BE99"/>
  <c r="BE97"/>
  <c r="BE100"/>
  <c i="3" r="E52"/>
  <c r="J60"/>
  <c r="F63"/>
  <c r="BE104"/>
  <c r="BE112"/>
  <c r="BE126"/>
  <c r="BE128"/>
  <c r="BE115"/>
  <c r="BE117"/>
  <c r="BE130"/>
  <c r="BE133"/>
  <c r="BE109"/>
  <c r="BE120"/>
  <c r="BE124"/>
  <c i="2" r="BE99"/>
  <c r="BE104"/>
  <c r="BE106"/>
  <c r="BE107"/>
  <c r="BE108"/>
  <c r="BE110"/>
  <c r="BE111"/>
  <c r="BE114"/>
  <c r="BE129"/>
  <c r="BE131"/>
  <c r="BE161"/>
  <c r="BE163"/>
  <c r="BE169"/>
  <c r="BE171"/>
  <c r="BE187"/>
  <c r="BE195"/>
  <c r="BE202"/>
  <c r="BE203"/>
  <c r="BE206"/>
  <c r="BE207"/>
  <c r="BE213"/>
  <c r="BE217"/>
  <c r="E52"/>
  <c r="F63"/>
  <c r="J86"/>
  <c r="BE119"/>
  <c r="BE122"/>
  <c r="BE123"/>
  <c r="BE124"/>
  <c r="BE125"/>
  <c r="BE139"/>
  <c r="BE145"/>
  <c r="BE167"/>
  <c r="BE174"/>
  <c r="BE179"/>
  <c r="BE186"/>
  <c r="BE188"/>
  <c r="BE192"/>
  <c r="BE193"/>
  <c r="BE194"/>
  <c r="BE200"/>
  <c r="BE201"/>
  <c r="BE215"/>
  <c r="BE216"/>
  <c r="BE218"/>
  <c r="BE222"/>
  <c r="BE225"/>
  <c r="BE226"/>
  <c r="BE98"/>
  <c r="BE112"/>
  <c r="BE113"/>
  <c r="BE115"/>
  <c r="BE116"/>
  <c r="BE117"/>
  <c r="BE127"/>
  <c r="BE135"/>
  <c r="BE137"/>
  <c r="BE143"/>
  <c r="BE151"/>
  <c r="BE155"/>
  <c r="BE157"/>
  <c r="BE159"/>
  <c r="BE165"/>
  <c r="BE166"/>
  <c r="BE168"/>
  <c r="BE175"/>
  <c r="BE176"/>
  <c r="BE177"/>
  <c r="BE178"/>
  <c r="BE181"/>
  <c r="BE182"/>
  <c r="BE183"/>
  <c r="BE184"/>
  <c r="BE185"/>
  <c r="BE190"/>
  <c r="BE196"/>
  <c r="BE197"/>
  <c r="BE204"/>
  <c r="BE205"/>
  <c r="BE208"/>
  <c r="BE209"/>
  <c r="BE94"/>
  <c r="BE96"/>
  <c r="BE101"/>
  <c r="BE102"/>
  <c r="BE103"/>
  <c r="BE105"/>
  <c r="BE109"/>
  <c r="BE118"/>
  <c r="BE120"/>
  <c r="BE121"/>
  <c r="BE133"/>
  <c r="BE141"/>
  <c r="BE147"/>
  <c r="BE149"/>
  <c r="BE153"/>
  <c r="BE170"/>
  <c r="BE172"/>
  <c r="BE173"/>
  <c r="BE180"/>
  <c r="BE189"/>
  <c r="BE191"/>
  <c r="BE198"/>
  <c r="BE199"/>
  <c r="BE210"/>
  <c r="BE211"/>
  <c r="BE212"/>
  <c r="BE214"/>
  <c r="BE219"/>
  <c r="BE220"/>
  <c r="BE221"/>
  <c r="BE223"/>
  <c r="BE224"/>
  <c r="F41"/>
  <c i="1" r="BD58"/>
  <c i="8" r="J38"/>
  <c i="1" r="AW65"/>
  <c i="14" r="J38"/>
  <c i="1" r="AW74"/>
  <c i="17" r="J38"/>
  <c i="1" r="AW79"/>
  <c i="19" r="F39"/>
  <c i="1" r="BB82"/>
  <c i="5" r="J34"/>
  <c i="2" r="F39"/>
  <c i="1" r="BB58"/>
  <c i="8" r="F39"/>
  <c i="1" r="BB65"/>
  <c i="11" r="F38"/>
  <c i="1" r="BA70"/>
  <c i="13" r="F38"/>
  <c i="1" r="BA73"/>
  <c i="14" r="F40"/>
  <c i="1" r="BC74"/>
  <c i="16" r="F38"/>
  <c i="1" r="BA78"/>
  <c i="16" r="J34"/>
  <c i="17" r="F41"/>
  <c i="1" r="BD79"/>
  <c i="19" r="F41"/>
  <c i="1" r="BD82"/>
  <c i="2" r="F40"/>
  <c i="1" r="BC58"/>
  <c i="10" r="F40"/>
  <c i="1" r="BC69"/>
  <c i="10" r="F39"/>
  <c i="1" r="BB69"/>
  <c i="11" r="F40"/>
  <c i="1" r="BC70"/>
  <c i="13" r="J38"/>
  <c i="1" r="AW73"/>
  <c i="16" r="J38"/>
  <c i="1" r="AW78"/>
  <c i="17" r="F40"/>
  <c i="1" r="BC79"/>
  <c i="19" r="F38"/>
  <c i="1" r="BA82"/>
  <c i="20" r="F36"/>
  <c i="1" r="BC83"/>
  <c i="3" r="J38"/>
  <c i="1" r="AW59"/>
  <c i="4" r="F39"/>
  <c i="1" r="BB60"/>
  <c i="6" r="F41"/>
  <c i="1" r="BD63"/>
  <c i="9" r="J38"/>
  <c i="1" r="AW68"/>
  <c i="12" r="J34"/>
  <c i="13" r="F39"/>
  <c i="1" r="BB73"/>
  <c i="15" r="F39"/>
  <c i="1" r="BB75"/>
  <c r="AS76"/>
  <c i="3" r="F41"/>
  <c i="1" r="BD59"/>
  <c i="4" r="J38"/>
  <c i="1" r="AW60"/>
  <c i="5" r="J38"/>
  <c i="1" r="AW61"/>
  <c i="6" r="J38"/>
  <c i="1" r="AW63"/>
  <c i="7" r="F41"/>
  <c i="1" r="BD64"/>
  <c i="12" r="F40"/>
  <c i="1" r="BC71"/>
  <c i="13" r="F40"/>
  <c i="1" r="BC73"/>
  <c i="15" r="J38"/>
  <c i="1" r="AW75"/>
  <c i="3" r="F39"/>
  <c i="1" r="BB59"/>
  <c i="4" r="F41"/>
  <c i="1" r="BD60"/>
  <c i="4" r="J34"/>
  <c i="6" r="F39"/>
  <c i="1" r="BB63"/>
  <c i="7" r="F40"/>
  <c i="1" r="BC64"/>
  <c i="10" r="F38"/>
  <c i="1" r="BA69"/>
  <c i="11" r="F39"/>
  <c i="1" r="BB70"/>
  <c i="12" r="J38"/>
  <c i="1" r="AW71"/>
  <c i="13" r="F41"/>
  <c i="1" r="BD73"/>
  <c i="14" r="F39"/>
  <c i="1" r="BB74"/>
  <c i="17" r="F39"/>
  <c i="1" r="BB79"/>
  <c i="18" r="F41"/>
  <c i="1" r="BD81"/>
  <c i="19" r="F40"/>
  <c i="1" r="BC82"/>
  <c r="AS66"/>
  <c i="4" r="F38"/>
  <c i="1" r="BA60"/>
  <c i="4" r="F40"/>
  <c i="1" r="BC60"/>
  <c i="6" r="F40"/>
  <c i="1" r="BC63"/>
  <c i="7" r="J38"/>
  <c i="1" r="AW64"/>
  <c i="8" r="F41"/>
  <c i="1" r="BD65"/>
  <c i="11" r="J38"/>
  <c i="1" r="AW70"/>
  <c i="12" r="F41"/>
  <c i="1" r="BD71"/>
  <c i="15" r="F40"/>
  <c i="1" r="BC75"/>
  <c i="5" r="F40"/>
  <c i="1" r="BC61"/>
  <c i="8" r="F40"/>
  <c i="1" r="BC65"/>
  <c i="10" r="J38"/>
  <c i="1" r="AW69"/>
  <c i="10" r="F41"/>
  <c i="1" r="BD69"/>
  <c i="11" r="F41"/>
  <c i="1" r="BD70"/>
  <c i="12" r="F39"/>
  <c i="1" r="BB71"/>
  <c i="15" r="F38"/>
  <c i="1" r="BA75"/>
  <c i="17" r="F38"/>
  <c i="1" r="BA79"/>
  <c i="18" r="J38"/>
  <c i="1" r="AW81"/>
  <c i="18" r="F40"/>
  <c i="1" r="BC81"/>
  <c i="2" r="F38"/>
  <c i="1" r="BA58"/>
  <c i="9" r="F40"/>
  <c i="1" r="BC68"/>
  <c i="16" r="F40"/>
  <c i="1" r="BC78"/>
  <c i="16" r="F41"/>
  <c i="1" r="BD78"/>
  <c i="18" r="F38"/>
  <c i="1" r="BA81"/>
  <c i="20" r="F34"/>
  <c i="1" r="BA83"/>
  <c r="AS56"/>
  <c i="3" r="F38"/>
  <c i="1" r="BA59"/>
  <c i="5" r="F38"/>
  <c i="1" r="BA61"/>
  <c i="6" r="F38"/>
  <c i="1" r="BA63"/>
  <c i="7" r="F38"/>
  <c i="1" r="BA64"/>
  <c i="9" r="F39"/>
  <c i="1" r="BB68"/>
  <c i="15" r="F41"/>
  <c i="1" r="BD75"/>
  <c i="20" r="F35"/>
  <c i="1" r="BB83"/>
  <c i="3" r="F40"/>
  <c i="1" r="BC59"/>
  <c i="5" r="F39"/>
  <c i="1" r="BB61"/>
  <c i="8" r="F38"/>
  <c i="1" r="BA65"/>
  <c i="9" r="F41"/>
  <c i="1" r="BD68"/>
  <c i="14" r="F38"/>
  <c i="1" r="BA74"/>
  <c i="16" r="F39"/>
  <c i="1" r="BB78"/>
  <c i="18" r="F39"/>
  <c i="1" r="BB81"/>
  <c i="20" r="J34"/>
  <c i="1" r="AW83"/>
  <c i="2" r="J38"/>
  <c i="1" r="AW58"/>
  <c i="5" r="F41"/>
  <c i="1" r="BD61"/>
  <c i="7" r="F39"/>
  <c i="1" r="BB64"/>
  <c i="9" r="F38"/>
  <c i="1" r="BA68"/>
  <c i="12" r="F38"/>
  <c i="1" r="BA71"/>
  <c i="14" r="F41"/>
  <c i="1" r="BD74"/>
  <c i="19" r="J38"/>
  <c i="1" r="AW82"/>
  <c i="20" r="F37"/>
  <c i="1" r="BD83"/>
  <c i="10" l="1" r="T99"/>
  <c r="P99"/>
  <c i="1" r="AU69"/>
  <c i="14" r="P100"/>
  <c i="1" r="AU74"/>
  <c i="3" r="R101"/>
  <c r="P101"/>
  <c i="1" r="AU59"/>
  <c i="20" r="P84"/>
  <c i="1" r="AU83"/>
  <c i="15" r="P101"/>
  <c r="P100"/>
  <c i="1" r="AU75"/>
  <c i="7" r="P100"/>
  <c i="1" r="AU64"/>
  <c i="14" r="R119"/>
  <c i="7" r="T119"/>
  <c i="20" r="T84"/>
  <c i="3" r="T122"/>
  <c r="T101"/>
  <c i="20" r="BK84"/>
  <c r="J84"/>
  <c i="14" r="T100"/>
  <c i="8" r="P101"/>
  <c r="P100"/>
  <c i="1" r="AU65"/>
  <c i="7" r="R119"/>
  <c i="15" r="R101"/>
  <c r="R100"/>
  <c i="20" r="R84"/>
  <c i="7" r="R100"/>
  <c i="14" r="R100"/>
  <c i="8" r="T101"/>
  <c r="T100"/>
  <c i="7" r="T100"/>
  <c i="1" r="AG61"/>
  <c i="3" r="BK131"/>
  <c r="J131"/>
  <c r="J76"/>
  <c i="11" r="BK92"/>
  <c r="J92"/>
  <c r="J67"/>
  <c i="14" r="BK155"/>
  <c r="J155"/>
  <c r="J73"/>
  <c i="20" r="J85"/>
  <c r="J60"/>
  <c i="14" r="BK179"/>
  <c r="J179"/>
  <c r="J75"/>
  <c i="17" r="BK94"/>
  <c r="J94"/>
  <c r="J68"/>
  <c i="2" r="BK92"/>
  <c r="J92"/>
  <c r="J67"/>
  <c i="6" r="BK92"/>
  <c r="J92"/>
  <c i="8" r="BK101"/>
  <c r="J101"/>
  <c r="J68"/>
  <c i="10" r="BK122"/>
  <c r="J122"/>
  <c r="J73"/>
  <c i="15" r="BK101"/>
  <c r="J101"/>
  <c r="J68"/>
  <c i="3" r="BK122"/>
  <c r="J122"/>
  <c r="J73"/>
  <c i="8" r="BK239"/>
  <c r="J239"/>
  <c r="J75"/>
  <c i="9" r="BK92"/>
  <c r="J92"/>
  <c i="18" r="BK92"/>
  <c r="J92"/>
  <c i="19" r="BK94"/>
  <c r="J94"/>
  <c r="J68"/>
  <c i="1" r="AG78"/>
  <c i="15" r="BK100"/>
  <c r="J100"/>
  <c i="14" r="BK100"/>
  <c r="J100"/>
  <c r="J67"/>
  <c i="1" r="AG71"/>
  <c r="AG60"/>
  <c i="4" r="J67"/>
  <c i="1" r="AU72"/>
  <c i="9" r="F37"/>
  <c i="1" r="AZ68"/>
  <c r="BA80"/>
  <c r="AW80"/>
  <c r="AU62"/>
  <c i="6" r="J34"/>
  <c i="1" r="AG63"/>
  <c i="18" r="J34"/>
  <c i="1" r="AG81"/>
  <c r="AU57"/>
  <c r="AU56"/>
  <c i="3" r="J37"/>
  <c i="1" r="AV59"/>
  <c r="AT59"/>
  <c r="BD57"/>
  <c i="7" r="J34"/>
  <c i="1" r="AG64"/>
  <c r="AG62"/>
  <c i="8" r="J37"/>
  <c i="1" r="AV65"/>
  <c r="AT65"/>
  <c i="17" r="F37"/>
  <c i="1" r="AZ79"/>
  <c i="20" r="J33"/>
  <c i="1" r="AV83"/>
  <c r="AT83"/>
  <c i="8" r="F37"/>
  <c i="1" r="AZ65"/>
  <c r="BD67"/>
  <c i="14" r="J37"/>
  <c i="1" r="AV74"/>
  <c r="AT74"/>
  <c i="3" r="F37"/>
  <c i="1" r="AZ59"/>
  <c i="5" r="F37"/>
  <c i="1" r="AZ61"/>
  <c i="7" r="J37"/>
  <c i="1" r="AV64"/>
  <c r="AT64"/>
  <c i="14" r="F37"/>
  <c i="1" r="AZ74"/>
  <c r="BB77"/>
  <c r="AX77"/>
  <c i="9" r="J34"/>
  <c i="1" r="AG68"/>
  <c i="2" r="F37"/>
  <c i="1" r="AZ58"/>
  <c i="17" r="J37"/>
  <c i="1" r="AV79"/>
  <c r="AT79"/>
  <c i="19" r="F37"/>
  <c i="1" r="AZ82"/>
  <c r="AU77"/>
  <c r="AS55"/>
  <c r="AS54"/>
  <c i="4" r="F37"/>
  <c i="1" r="AZ60"/>
  <c i="5" r="J37"/>
  <c i="1" r="AV61"/>
  <c r="AT61"/>
  <c r="AN61"/>
  <c r="BC62"/>
  <c r="AY62"/>
  <c i="10" r="F37"/>
  <c i="1" r="AZ69"/>
  <c i="12" r="F37"/>
  <c i="1" r="AZ71"/>
  <c r="BD72"/>
  <c i="15" r="J37"/>
  <c i="1" r="AV75"/>
  <c r="AT75"/>
  <c i="2" r="J37"/>
  <c i="1" r="AV58"/>
  <c r="AT58"/>
  <c i="11" r="J37"/>
  <c i="1" r="AV70"/>
  <c r="AT70"/>
  <c r="BA67"/>
  <c r="AW67"/>
  <c i="13" r="J37"/>
  <c i="1" r="AV73"/>
  <c r="AT73"/>
  <c r="BD77"/>
  <c i="18" r="J37"/>
  <c i="1" r="AV81"/>
  <c r="AT81"/>
  <c r="AN81"/>
  <c r="AU67"/>
  <c r="AU66"/>
  <c r="BC57"/>
  <c r="AY57"/>
  <c r="BA57"/>
  <c r="AW57"/>
  <c r="BB62"/>
  <c r="AX62"/>
  <c i="13" r="F37"/>
  <c i="1" r="AZ73"/>
  <c i="16" r="F37"/>
  <c i="1" r="AZ78"/>
  <c i="19" r="J37"/>
  <c i="1" r="AV82"/>
  <c r="AT82"/>
  <c i="20" r="J30"/>
  <c i="1" r="AG83"/>
  <c r="BA62"/>
  <c r="AW62"/>
  <c i="7" r="F37"/>
  <c i="1" r="AZ64"/>
  <c r="BA72"/>
  <c r="AW72"/>
  <c r="BB72"/>
  <c r="AX72"/>
  <c i="13" r="J34"/>
  <c i="1" r="AG73"/>
  <c i="15" r="F37"/>
  <c i="1" r="AZ75"/>
  <c r="BB57"/>
  <c r="AX57"/>
  <c i="6" r="J37"/>
  <c i="1" r="AV63"/>
  <c r="AT63"/>
  <c r="AN63"/>
  <c i="11" r="F37"/>
  <c i="1" r="AZ70"/>
  <c r="BC67"/>
  <c r="AY67"/>
  <c r="BB67"/>
  <c r="BC72"/>
  <c r="AY72"/>
  <c r="BC80"/>
  <c r="AY80"/>
  <c r="BB80"/>
  <c r="AX80"/>
  <c r="AU80"/>
  <c r="BD62"/>
  <c i="10" r="J37"/>
  <c i="1" r="AV69"/>
  <c r="AT69"/>
  <c i="12" r="J37"/>
  <c i="1" r="AV71"/>
  <c r="AT71"/>
  <c r="AN71"/>
  <c i="15" r="J34"/>
  <c i="1" r="AG75"/>
  <c i="16" r="J37"/>
  <c i="1" r="AV78"/>
  <c r="AT78"/>
  <c r="AN78"/>
  <c r="BC77"/>
  <c r="BD80"/>
  <c i="20" r="F33"/>
  <c i="1" r="AZ83"/>
  <c i="4" r="J37"/>
  <c i="1" r="AV60"/>
  <c r="AT60"/>
  <c r="AN60"/>
  <c i="6" r="F37"/>
  <c i="1" r="AZ63"/>
  <c i="9" r="J37"/>
  <c i="1" r="AV68"/>
  <c r="AT68"/>
  <c r="AN68"/>
  <c r="BA77"/>
  <c i="18" r="F37"/>
  <c i="1" r="AZ81"/>
  <c i="10" l="1" r="BK99"/>
  <c r="J99"/>
  <c r="J67"/>
  <c i="18" r="J67"/>
  <c i="6" r="J67"/>
  <c i="17" r="BK93"/>
  <c r="J93"/>
  <c r="J67"/>
  <c i="20" r="J59"/>
  <c i="8" r="BK100"/>
  <c r="J100"/>
  <c r="J67"/>
  <c i="9" r="J67"/>
  <c i="19" r="BK93"/>
  <c r="J93"/>
  <c i="3" r="BK101"/>
  <c r="J101"/>
  <c i="20" r="J39"/>
  <c i="18" r="J43"/>
  <c i="1" r="AN75"/>
  <c i="16" r="J43"/>
  <c i="15" r="J67"/>
  <c r="J43"/>
  <c i="1" r="AN73"/>
  <c i="13" r="J43"/>
  <c i="12" r="J43"/>
  <c i="9" r="J43"/>
  <c i="1" r="AN64"/>
  <c i="7" r="J43"/>
  <c i="6" r="J43"/>
  <c i="5" r="J43"/>
  <c i="4" r="J43"/>
  <c i="1" r="AN83"/>
  <c i="10" r="J34"/>
  <c i="1" r="AG69"/>
  <c r="AZ72"/>
  <c r="AV72"/>
  <c r="AT72"/>
  <c r="BA76"/>
  <c r="AW76"/>
  <c r="BB56"/>
  <c r="BD66"/>
  <c r="AZ62"/>
  <c r="AV62"/>
  <c r="AT62"/>
  <c r="AN62"/>
  <c r="AZ77"/>
  <c r="BD76"/>
  <c r="AU76"/>
  <c r="AZ57"/>
  <c r="AV57"/>
  <c r="AT57"/>
  <c r="AY77"/>
  <c i="11" r="J34"/>
  <c i="1" r="AG70"/>
  <c i="3" r="J34"/>
  <c i="1" r="AG59"/>
  <c r="BD56"/>
  <c r="AZ80"/>
  <c r="AV80"/>
  <c r="AT80"/>
  <c i="14" r="J34"/>
  <c i="1" r="AG74"/>
  <c r="AN74"/>
  <c r="BA56"/>
  <c r="AW56"/>
  <c r="AW77"/>
  <c r="AU55"/>
  <c r="AU54"/>
  <c i="19" r="J34"/>
  <c i="1" r="AG82"/>
  <c r="AG80"/>
  <c r="BC56"/>
  <c r="AY56"/>
  <c r="BA66"/>
  <c r="AW66"/>
  <c r="BC76"/>
  <c r="AY76"/>
  <c i="2" r="J34"/>
  <c i="1" r="AG58"/>
  <c r="AZ67"/>
  <c r="AV67"/>
  <c r="AT67"/>
  <c r="AX67"/>
  <c r="BB66"/>
  <c r="AX66"/>
  <c r="BC66"/>
  <c r="AY66"/>
  <c r="BB76"/>
  <c r="AX76"/>
  <c i="19" l="1" r="J43"/>
  <c i="11" r="J43"/>
  <c i="2" r="J43"/>
  <c i="10" r="J43"/>
  <c i="3" r="J43"/>
  <c r="J67"/>
  <c i="19" r="J67"/>
  <c i="14" r="J43"/>
  <c i="1" r="AN59"/>
  <c r="AN58"/>
  <c r="AN69"/>
  <c r="AN70"/>
  <c r="AN82"/>
  <c r="AN80"/>
  <c i="8" r="J34"/>
  <c i="1" r="AG65"/>
  <c r="BC55"/>
  <c r="BD55"/>
  <c r="AX56"/>
  <c r="BA55"/>
  <c r="AW55"/>
  <c r="AG57"/>
  <c r="AG56"/>
  <c r="BB55"/>
  <c r="AX55"/>
  <c r="AG67"/>
  <c r="AZ66"/>
  <c r="AV66"/>
  <c r="AT66"/>
  <c r="AZ76"/>
  <c r="AV76"/>
  <c r="AT76"/>
  <c r="AZ56"/>
  <c i="17" r="J34"/>
  <c i="1" r="AG79"/>
  <c r="AG77"/>
  <c r="AG76"/>
  <c r="AG72"/>
  <c r="AV77"/>
  <c r="AT77"/>
  <c r="AN77"/>
  <c i="17" l="1" r="J43"/>
  <c i="8" r="J43"/>
  <c i="1" r="AN72"/>
  <c r="AN79"/>
  <c r="AN65"/>
  <c r="AN57"/>
  <c r="AN67"/>
  <c r="AN76"/>
  <c r="BD54"/>
  <c r="W33"/>
  <c r="BC54"/>
  <c r="AY54"/>
  <c r="AZ55"/>
  <c r="AY55"/>
  <c r="BB54"/>
  <c r="W31"/>
  <c r="AG66"/>
  <c r="AG55"/>
  <c r="AG54"/>
  <c r="AK26"/>
  <c r="AV56"/>
  <c r="AT56"/>
  <c r="AN56"/>
  <c r="BA54"/>
  <c r="W30"/>
  <c l="1" r="AN66"/>
  <c r="W32"/>
  <c r="AZ54"/>
  <c r="AV54"/>
  <c r="AK29"/>
  <c r="AW54"/>
  <c r="AK30"/>
  <c r="AK35"/>
  <c r="AX54"/>
  <c r="AV55"/>
  <c r="AT55"/>
  <c r="AN55"/>
  <c l="1"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<sst xmlns="http://schemas.openxmlformats.org/spreadsheetml/2006/main">
  <si>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</si>
  <si>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</si>
  <si>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</si>
  <si>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</si>
  <si>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</si>
  <si>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{4dc13fe9-dd95-4aa3-a0f7-36061fbc87f7}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</si>
  <si>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</si>
  <si>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</si>
  <si>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</si>
  <si>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</si>
  <si>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</si>
  <si>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</si>
  <si>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</si>
  <si>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</si>
  <si>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</si>
  <si>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</si>
  <si>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</si>
  <si>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ŽST Litoměřice horní nádraží</t>
  </si>
  <si>
    <t>KSO:</t>
  </si>
  <si>
    <t>828 89 1</t>
  </si>
  <si>
    <t>CC-CZ:</t>
  </si>
  <si>
    <t>21229</t>
  </si>
  <si>
    <t>Místo:</t>
  </si>
  <si>
    <t xml:space="preserve"> </t>
  </si>
  <si>
    <t>Datum:</t>
  </si>
  <si>
    <t>28. 2. 2022</t>
  </si>
  <si>
    <t>CZ-CPV:</t>
  </si>
  <si>
    <t>45316213-1</t>
  </si>
  <si>
    <t>CZ-CPA:</t>
  </si>
  <si>
    <t>43.21.10</t>
  </si>
  <si>
    <t>Zadavatel:</t>
  </si>
  <si>
    <t>IČ:</t>
  </si>
  <si>
    <t/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</si>
  <si>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</si>
  <si>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</si>
  <si>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</si>
  <si>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</si>
  <si>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</si>
  <si>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</si>
  <si>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</si>
  <si>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</si>
  <si>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</si>
  <si>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</si>
  <si>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</si>
  <si>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</si>
  <si>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</si>
  <si>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</si>
  <si>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</si>
  <si>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</si>
  <si>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</si>
  <si>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</si>
  <si>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</si>
  <si>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</si>
  <si>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</si>
  <si>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</si>
  <si>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</si>
  <si>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</si>
  <si>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</si>
  <si>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</si>
  <si>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</si>
  <si>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</si>
  <si>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</si>
  <si>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</si>
  <si>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</si>
  <si>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</si>
  <si>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</si>
  <si>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</si>
  <si>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</si>
  <si>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</si>
  <si>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</si>
  <si>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</si>
  <si>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</si>
  <si>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</si>
  <si>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</si>
  <si>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</si>
  <si>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</si>
  <si>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</si>
  <si>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</si>
  <si>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</si>
  <si>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D.1.1.3</t>
  </si>
  <si>
    <t>Přejezdové zabezpečovací zařízení (PZZ)</t>
  </si>
  <si>
    <t>PRO</t>
  </si>
  <si>
    <t>1</t>
  </si>
  <si>
    <t>{b5b57e85-925e-492f-bcb9-44fc817147d5}</t>
  </si>
  <si>
    <t>2</t>
  </si>
  <si>
    <t>PS 01-01-31</t>
  </si>
  <si>
    <t>Železniční přejezd v km 42,883 (P3338), PZS</t>
  </si>
  <si>
    <t>Soupis</t>
  </si>
  <si>
    <t>{792b6faa-0301-45a1-ad7c-7e42445fce87}</t>
  </si>
  <si>
    <t>01</t>
  </si>
  <si>
    <t>3</t>
  </si>
  <si>
    <t>{9ebd3225-0815-49af-a0d2-a3ad691c6dc0}</t>
  </si>
  <si>
    <t>/</t>
  </si>
  <si>
    <t>01.1</t>
  </si>
  <si>
    <t>Technologická část - ÚOŽI</t>
  </si>
  <si>
    <t>4</t>
  </si>
  <si>
    <t>{46d7fb91-73c9-404b-a91f-8e4594b80f0e}</t>
  </si>
  <si>
    <t>01.2</t>
  </si>
  <si>
    <t>Stavební část - URS</t>
  </si>
  <si>
    <t>{1c0556d5-9616-4ef2-b966-cd10a7dc3ff1}</t>
  </si>
  <si>
    <t>01.3</t>
  </si>
  <si>
    <t>Demontáže</t>
  </si>
  <si>
    <t>{15a9f136-6e21-4e69-8cc5-3d1c16d1afab}</t>
  </si>
  <si>
    <t>01.4</t>
  </si>
  <si>
    <t>Dodávky SSZT - NEOCEŇOVAT</t>
  </si>
  <si>
    <t>{2e89bf2e-b7db-4364-84cb-f04329ed2422}</t>
  </si>
  <si>
    <t>03</t>
  </si>
  <si>
    <t>Kabelizace</t>
  </si>
  <si>
    <t>{6d901108-3079-4304-8273-2675330667fa}</t>
  </si>
  <si>
    <t>03.1</t>
  </si>
  <si>
    <t>Technologická část</t>
  </si>
  <si>
    <t>{f67c9cc4-5250-4429-a42e-5da8271d9080}</t>
  </si>
  <si>
    <t>03.2</t>
  </si>
  <si>
    <t>Stavební část</t>
  </si>
  <si>
    <t>{0a96d48b-1da6-408c-8f5c-af7424dec7ec}</t>
  </si>
  <si>
    <t>04</t>
  </si>
  <si>
    <t>Železniční přejezd v km 42,883 (P3338), osazení technol. objektu</t>
  </si>
  <si>
    <t>{5bbac1b4-719a-43e9-9a0f-0d32967d6fe7}</t>
  </si>
  <si>
    <t>PS 01-01-32</t>
  </si>
  <si>
    <t>Železniční přejezd v km 43,449 (P3339), PZS</t>
  </si>
  <si>
    <t>{80ecb379-22e6-4ea8-9211-81cf19cfc3b1}</t>
  </si>
  <si>
    <t>{8f330de9-3703-4317-b43e-516e5ea84faa}</t>
  </si>
  <si>
    <t>{57447081-48ad-41b4-8ce3-f01ccf51c5b5}</t>
  </si>
  <si>
    <t>{dde24c0f-2d92-41a5-86c8-b0fd8a61f148}</t>
  </si>
  <si>
    <t>{ff538c09-aab2-4615-a2fd-f1bcdfa380a4}</t>
  </si>
  <si>
    <t>{6be85c13-405c-4d97-b1e7-8921e1495343}</t>
  </si>
  <si>
    <t>{abd3b77e-2078-4405-bd03-8af18b5bfeee}</t>
  </si>
  <si>
    <t>{445cf3e1-85ae-4dc8-a289-4afd8dad6133}</t>
  </si>
  <si>
    <t>{b2b7eb6e-adbb-4de7-b73a-fdefa40300d2}</t>
  </si>
  <si>
    <t>Železniční přejezd v km 43,449 (P3339), osazení technol. objektu</t>
  </si>
  <si>
    <t>{0a7bf62f-6c19-4db2-ac36-472b0f4abf78}</t>
  </si>
  <si>
    <t>D.2.3.6</t>
  </si>
  <si>
    <t>Rozvody nn</t>
  </si>
  <si>
    <t>STA</t>
  </si>
  <si>
    <t>{bdc4267a-19bc-4f72-8eb1-8a0559837c36}</t>
  </si>
  <si>
    <t>SO 01-86-01</t>
  </si>
  <si>
    <t>Železniční přejezd v km 42,883 (P3338), přípojka napájení nn</t>
  </si>
  <si>
    <t>{d9c0a45f-53d3-4620-a1b3-a11ed767bd77}</t>
  </si>
  <si>
    <t>{bc9ba85c-c96c-4853-8a78-de4ed3bd36fd}</t>
  </si>
  <si>
    <t>02</t>
  </si>
  <si>
    <t>{5e711b6c-a263-4e7c-9603-adfd56cea088}</t>
  </si>
  <si>
    <t>SO 01-86-02</t>
  </si>
  <si>
    <t>Železniční přejezd v km 43,449 (P3339), přípojka napájení nn</t>
  </si>
  <si>
    <t>{c4deaff0-42e2-4466-8293-dec5c4606637}</t>
  </si>
  <si>
    <t>{57c2ae9e-3ae4-4dd3-b4fd-bd9deae8fce3}</t>
  </si>
  <si>
    <t>{d668b6bf-78a3-47f4-a1e1-8108ccfb0aaa}</t>
  </si>
  <si>
    <t>VON</t>
  </si>
  <si>
    <t>Vedlejší a ostatní rozpočtové náklady</t>
  </si>
  <si>
    <t>{da6f91af-d48b-40ee-9065-3396a578b34f}</t>
  </si>
  <si>
    <t>KRYCÍ LIST SOUPISU PRACÍ</t>
  </si>
  <si>
    <t>Objekt:</t>
  </si>
  <si>
    <t>D.1.1.3 - Přejezdové zabezpečovací zařízení (PZZ)</t>
  </si>
  <si>
    <t>Soupis:</t>
  </si>
  <si>
    <t>PS 01-01-31 - Železniční přejezd v km 42,883 (P3338), PZS</t>
  </si>
  <si>
    <t>Úroveň 4:</t>
  </si>
  <si>
    <t>01.1 - Technologická část -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</si>
  <si>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</si>
  <si>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</si>
  <si>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</si>
  <si>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</si>
  <si>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</si>
  <si>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</si>
  <si>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</si>
  <si>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</si>
  <si>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</si>
  <si>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</si>
  <si>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</si>
  <si>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</si>
  <si>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</si>
  <si>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</si>
  <si>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</si>
  <si>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</si>
  <si>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</si>
  <si>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</si>
  <si>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</si>
  <si>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</si>
  <si>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</si>
  <si>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M</t>
  </si>
  <si>
    <t>7494004945r</t>
  </si>
  <si>
    <t>Kompaktní jističe Kompaktní jističe do 160A Vypínací spouště AC/DC 110 V</t>
  </si>
  <si>
    <t>kus</t>
  </si>
  <si>
    <t>128</t>
  </si>
  <si>
    <t>-1550884866</t>
  </si>
  <si>
    <t>P</t>
  </si>
  <si>
    <t>Poznámka k položce:_x000d_
ZP-ASA/24</t>
  </si>
  <si>
    <t>7494010105r</t>
  </si>
  <si>
    <t>Přístroje pro spínání a ovládání Ovladače, signálky Ovladače Otočný přepínač kompletní</t>
  </si>
  <si>
    <t>-151810273</t>
  </si>
  <si>
    <t>Poznámka k položce:_x000d_
S 40 JD 2203 C06</t>
  </si>
  <si>
    <t>7593000010</t>
  </si>
  <si>
    <t>Dobíječe, usměrňovače, napáječe Usměrňovač E230 G12/25, na polici/na zeď/na DIN lištu, základní stavová indikace opticky i bezpotenciálově, teplotní kompenzace</t>
  </si>
  <si>
    <t>-205992552</t>
  </si>
  <si>
    <t>7494005313r</t>
  </si>
  <si>
    <t>Kompaktní jističe Kompaktní jističe Jističe do 630A Pomocné kontakty</t>
  </si>
  <si>
    <t>-1596807079</t>
  </si>
  <si>
    <t>Poznámka k položce:_x000d_
ZP-IHK</t>
  </si>
  <si>
    <t>5</t>
  </si>
  <si>
    <t>7494009288r</t>
  </si>
  <si>
    <t>Přístroje pro spínání a ovládání Stykače a nadproudová relé Stykače Hlídací proudové relé - HRN33</t>
  </si>
  <si>
    <t>1635562846</t>
  </si>
  <si>
    <t>6</t>
  </si>
  <si>
    <t>K</t>
  </si>
  <si>
    <t>7494151010</t>
  </si>
  <si>
    <t>Montáž modulárních rozvodnic min. IP 30, počet modulů do 72</t>
  </si>
  <si>
    <t>64</t>
  </si>
  <si>
    <t>-1176353515</t>
  </si>
  <si>
    <t>7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</si>
  <si>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</si>
  <si>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</si>
  <si>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-119107592</t>
  </si>
  <si>
    <t>8</t>
  </si>
  <si>
    <t>7494153015</t>
  </si>
  <si>
    <t>Montáž prázdných plastových kabelových skříní min. IP 44, výšky do 800 mm, hloubky do 320 mm kompaktní pilíř š 660-1 060 mm</t>
  </si>
  <si>
    <t>1012399654</t>
  </si>
  <si>
    <t>9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</si>
  <si>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</si>
  <si>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</si>
  <si>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-1608475331</t>
  </si>
  <si>
    <t>10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</si>
  <si>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</si>
  <si>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</si>
  <si>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-1566085762</t>
  </si>
  <si>
    <t>11</t>
  </si>
  <si>
    <t>7494351010</t>
  </si>
  <si>
    <t>Montáž jističů (do 10 kA) jednopólových do 20 A</t>
  </si>
  <si>
    <t>506686411</t>
  </si>
  <si>
    <t>12</t>
  </si>
  <si>
    <t>7494351020</t>
  </si>
  <si>
    <t>Montáž jističů (do 10 kA) dvoupólových nebo 1+N pólových do 20 A</t>
  </si>
  <si>
    <t>-251692583</t>
  </si>
  <si>
    <t>13</t>
  </si>
  <si>
    <t>7494351022</t>
  </si>
  <si>
    <t>Montáž jističů (do 10 kA) dvoupólových nebo 1+N pólových přes 20 do 63 A</t>
  </si>
  <si>
    <t>1049872276</t>
  </si>
  <si>
    <t>14</t>
  </si>
  <si>
    <t>7494351030</t>
  </si>
  <si>
    <t>Montáž jističů (do 10 kA) třípólových do 20 A</t>
  </si>
  <si>
    <t>-1905435145</t>
  </si>
  <si>
    <t>7494351040</t>
  </si>
  <si>
    <t>Montáž jističů (do 10 kA) tři+N pólových do 20 A</t>
  </si>
  <si>
    <t>-189023592</t>
  </si>
  <si>
    <t>16</t>
  </si>
  <si>
    <t>7494457530r</t>
  </si>
  <si>
    <t>Montáž lišt propojovacích</t>
  </si>
  <si>
    <t>-443564994</t>
  </si>
  <si>
    <t>17</t>
  </si>
  <si>
    <t>7494551020</t>
  </si>
  <si>
    <t>Montáž vačkových silových spínačů - vypínačů třípólových nebo čtyřpólových do 25 A - vypínač 0-1</t>
  </si>
  <si>
    <t>-826212127</t>
  </si>
  <si>
    <t>18</t>
  </si>
  <si>
    <t>7494004546</t>
  </si>
  <si>
    <t>Modulární přístroje Ostatní přístroje -modulární přístroje Vypínače In 63 A, Ue DC 1000 V, 4pól, šířka 4 moduly, náhrada za např. 5TE2 515-1</t>
  </si>
  <si>
    <t>-2038593118</t>
  </si>
  <si>
    <t>19</t>
  </si>
  <si>
    <t>7494551022</t>
  </si>
  <si>
    <t>Montáž vačkových silových spínačů - vypínačů třípólových nebo čtyřpólových do 63 A - vypínač 0-1</t>
  </si>
  <si>
    <t>238956179</t>
  </si>
  <si>
    <t>20</t>
  </si>
  <si>
    <t>7494004538</t>
  </si>
  <si>
    <t>Modulární přístroje Ostatní přístroje -modulární přístroje Vypínače In 63 A, Ue AC 250/440 V, 3+N-pól</t>
  </si>
  <si>
    <t>-1943002993</t>
  </si>
  <si>
    <t>7494552020</t>
  </si>
  <si>
    <t>Montáž vačkových silových spínačů - přepínačů třípólových do 63 A - přepínač 1-0-1</t>
  </si>
  <si>
    <t>-1317170792</t>
  </si>
  <si>
    <t>22</t>
  </si>
  <si>
    <t>7494010084</t>
  </si>
  <si>
    <t>Přístroje pro spínání a ovládání Ovladače, signálky Ovladače CM přepínač 2 polohy 1zap+1vyp 20A</t>
  </si>
  <si>
    <t>-898351666</t>
  </si>
  <si>
    <t>23</t>
  </si>
  <si>
    <t>7494009464</t>
  </si>
  <si>
    <t>Přístroje pro spínání a ovládání Stykače a nadproudová relé Stykače pro spínání kondenzátorů Instalační stykače AC/DC pomocný kontakt 1x zapínací kontakt, 1x rozpínací kontakt</t>
  </si>
  <si>
    <t>136517163</t>
  </si>
  <si>
    <t>24</t>
  </si>
  <si>
    <t>7494559010</t>
  </si>
  <si>
    <t>Montáž relé modulárního</t>
  </si>
  <si>
    <t>381275896</t>
  </si>
  <si>
    <t>25</t>
  </si>
  <si>
    <t>7494559020</t>
  </si>
  <si>
    <t>Montáž relé paticového včetně patice</t>
  </si>
  <si>
    <t>210743921</t>
  </si>
  <si>
    <t>26</t>
  </si>
  <si>
    <t>7593330040</t>
  </si>
  <si>
    <t>Výměnné díly Relé NMŠ 1-2000 (HM0404221990407)</t>
  </si>
  <si>
    <t>1296071100</t>
  </si>
  <si>
    <t>27</t>
  </si>
  <si>
    <t>7593330100</t>
  </si>
  <si>
    <t>Výměnné díly Relé NMŠ 1-3,4 (HM0404221990413)</t>
  </si>
  <si>
    <t>-1107683210</t>
  </si>
  <si>
    <t>28</t>
  </si>
  <si>
    <t>7593330310</t>
  </si>
  <si>
    <t>Výměnné díly Relé NMPŠ 4-1000/200 (HM0404221990434)</t>
  </si>
  <si>
    <t>-2040064682</t>
  </si>
  <si>
    <t>29</t>
  </si>
  <si>
    <t>7494003336</t>
  </si>
  <si>
    <t>Modulární přístroje Jističe do 80 A; 10 kA 2-pólové In 32 A, Ue AC 230/400 V / DC 144 V, charakteristika C, 2pól, Icn 10 kA</t>
  </si>
  <si>
    <t>305516230</t>
  </si>
  <si>
    <t>Poznámka k položce:_x000d_
PL7</t>
  </si>
  <si>
    <t>30</t>
  </si>
  <si>
    <t>7494003332</t>
  </si>
  <si>
    <t>Modulární přístroje Jističe do 80 A; 10 kA 2-pólové In 20 A, Ue AC 230/400 V / DC 144 V, charakteristika C, 2pól, Icn 10 kA</t>
  </si>
  <si>
    <t>-703707724</t>
  </si>
  <si>
    <t>31</t>
  </si>
  <si>
    <t>7494003320</t>
  </si>
  <si>
    <t>Modulární přístroje Jističe do 80 A; 10 kA 2-pólové In 4 A, Ue AC 230/400 V / DC 144 V, charakteristika C, 2pól, Icn 10 kA</t>
  </si>
  <si>
    <t>1308697845</t>
  </si>
  <si>
    <t>32</t>
  </si>
  <si>
    <t>7494003184</t>
  </si>
  <si>
    <t>Modulární přístroje Jističe do 80 A; 10 kA 1-pólové In 1 A, Ue AC 230 V / DC 72 V, charakteristika D, 1pól, Icn 10 kA</t>
  </si>
  <si>
    <t>-226978578</t>
  </si>
  <si>
    <t>33</t>
  </si>
  <si>
    <t>7494003354</t>
  </si>
  <si>
    <t>Modulární přístroje Jističe do 80 A; 10 kA 2-pólové In 2 A, Ue AC 230/400 V / DC 144 V, charakteristika D, 2pól, Icn 10 kA</t>
  </si>
  <si>
    <t>-1990239303</t>
  </si>
  <si>
    <t>34</t>
  </si>
  <si>
    <t>7494003350</t>
  </si>
  <si>
    <t>Modulární přístroje Jističe do 80 A; 10 kA 2-pólové In 1 A, Ue AC 230/400 V / DC 144 V, charakteristika D, 2pól, Icn 10 kA</t>
  </si>
  <si>
    <t>-117550897</t>
  </si>
  <si>
    <t>35</t>
  </si>
  <si>
    <t>7494003348</t>
  </si>
  <si>
    <t>Modulární přístroje Jističe do 80 A; 10 kA 2-pólové In 0,5 A, Ue AC 230/400 V / DC 144 V, charakteristika D, 2pól, Icn 10 kA</t>
  </si>
  <si>
    <t>-158386881</t>
  </si>
  <si>
    <t>36</t>
  </si>
  <si>
    <t>7494003492r</t>
  </si>
  <si>
    <t>Modulární přístroje Jističe do 80 A; 10 kA 4-pólové In 0,5 A, Ue AC 230/400 V / DC 216 V, charakteristika C, 4-pól, Icn 10 kA</t>
  </si>
  <si>
    <t>-1448559790</t>
  </si>
  <si>
    <t>37</t>
  </si>
  <si>
    <t>7494003146</t>
  </si>
  <si>
    <t>Modulární přístroje Jističe do 80 A; 10 kA 1-pólové In 0,5 A, Ue AC 230 V / DC 72 V, charakteristika C, 1pól, Icn 10 kA</t>
  </si>
  <si>
    <t>-86832154</t>
  </si>
  <si>
    <t>38</t>
  </si>
  <si>
    <t>7494003234</t>
  </si>
  <si>
    <t>Modulární přístroje Jističe do 80 A; 10 kA 1+N-pólové In 2 A, Ue AC 230 V / DC 72 V, charakteristika C, 1+N-pól, Icn 10 kA</t>
  </si>
  <si>
    <t>341108733</t>
  </si>
  <si>
    <t>39</t>
  </si>
  <si>
    <t>7494003216</t>
  </si>
  <si>
    <t>Modulární přístroje Jističe do 80 A; 10 kA 1+N-pólové In 10 A, Ue AC 230 V / DC 72 V, charakteristika B, 1+N-pól, Icn 10 kA</t>
  </si>
  <si>
    <t>1437664001</t>
  </si>
  <si>
    <t>40</t>
  </si>
  <si>
    <t>7494003214</t>
  </si>
  <si>
    <t>Modulární přístroje Jističe do 80 A; 10 kA 1+N-pólové In 6 A, Ue AC 230 V / DC 72 V, charakteristika B, 1+N-pól, Icn 10 kA</t>
  </si>
  <si>
    <t>-1042541649</t>
  </si>
  <si>
    <t>41</t>
  </si>
  <si>
    <t>7494003242</t>
  </si>
  <si>
    <t>Modulární přístroje Jističe do 80 A; 10 kA 1+N-pólové In 10 A, Ue AC 230 V / DC 72 V, charakteristika C, 1+N-pól, Icn 10 kA</t>
  </si>
  <si>
    <t>1135059326</t>
  </si>
  <si>
    <t>42</t>
  </si>
  <si>
    <t>7494003384</t>
  </si>
  <si>
    <t>Modulární přístroje Jističe do 80 A; 10 kA 3-pólové In 13 A, Ue AC 230/400 V / DC 216 V, charakteristika B, 3pól, Icn 10 kA</t>
  </si>
  <si>
    <t>1512192919</t>
  </si>
  <si>
    <t>43</t>
  </si>
  <si>
    <t>7494003472</t>
  </si>
  <si>
    <t>Modulární přístroje Jističe do 80 A; 10 kA 3+N-pólové In 6 A, Ue AC 230/400 V / DC 216 V, charakteristika B, 3+N-pól, Icn 10 kA</t>
  </si>
  <si>
    <t>-704768967</t>
  </si>
  <si>
    <t>44</t>
  </si>
  <si>
    <t>7494004164</t>
  </si>
  <si>
    <t>Modulární přístroje Přepěťové ochrany Svodiče přepětí oddělovací tlumivka mezi svodiče typu 2 a 3</t>
  </si>
  <si>
    <t>-1871106404</t>
  </si>
  <si>
    <t>Poznámka k položce:_x000d_
Tlumivka RTO-16</t>
  </si>
  <si>
    <t>45</t>
  </si>
  <si>
    <t>7494004534</t>
  </si>
  <si>
    <t>Modulární přístroje Ostatní přístroje -modulární přístroje Vypínače In 32 A, Ue AC 250/440 V, 3+N-pól</t>
  </si>
  <si>
    <t>-1328740345</t>
  </si>
  <si>
    <t>Poznámka k položce:_x000d_
Hlavní vypínač IS-25/4</t>
  </si>
  <si>
    <t>46</t>
  </si>
  <si>
    <t>7494004158</t>
  </si>
  <si>
    <t>Modulární přístroje Přepěťové ochrany Svodiče přepětí typ 3, náhradní díl, Imax 3 kA, Uc AC 253 V, pouze výměnný modul, varistor, např. pro SVD-253, 1+N-pól</t>
  </si>
  <si>
    <t>-179234995</t>
  </si>
  <si>
    <t>Poznámka k položce:_x000d_
Přepěťová ochrana DA275DJ</t>
  </si>
  <si>
    <t>47</t>
  </si>
  <si>
    <t>7593321458</t>
  </si>
  <si>
    <t>Prvky Svodič přepětí, jmenovité napětí 600V, s dálkovou signalizací poruchy</t>
  </si>
  <si>
    <t>-2069433968</t>
  </si>
  <si>
    <t>Poznámka k položce:_x000d_
Přepěťová ochrana SPI-35/440</t>
  </si>
  <si>
    <t>48</t>
  </si>
  <si>
    <t>7593321520</t>
  </si>
  <si>
    <t>Prvky Ochrana přepěťová SLP-275 V/4 S, 40 kA (8/20) - čtyřpólový varistorový svodič přepětí, vyjímatelný modul, optická signalizace poruchy, možnost blokace modulu</t>
  </si>
  <si>
    <t>1773695174</t>
  </si>
  <si>
    <t>Poznámka k položce:_x000d_
Přepěťová ochrana SLP-275V/4S</t>
  </si>
  <si>
    <t>49</t>
  </si>
  <si>
    <t>7593320382r</t>
  </si>
  <si>
    <t>Propojovací lišta Z-GV-U/3</t>
  </si>
  <si>
    <t>-1442150405</t>
  </si>
  <si>
    <t>50</t>
  </si>
  <si>
    <t>7593330160</t>
  </si>
  <si>
    <t>Výměnné díly Relé NMŠ 2-4000 (HM0404221990419)</t>
  </si>
  <si>
    <t>-732034523</t>
  </si>
  <si>
    <t>51</t>
  </si>
  <si>
    <t>7593330120</t>
  </si>
  <si>
    <t>Výměnné díly Relé NMŠ 1-1500 (HM0404221990415)</t>
  </si>
  <si>
    <t>1278312068</t>
  </si>
  <si>
    <t>52</t>
  </si>
  <si>
    <t>7494559030</t>
  </si>
  <si>
    <t>Montáž relé příslušenství k relé</t>
  </si>
  <si>
    <t>756340905</t>
  </si>
  <si>
    <t>53</t>
  </si>
  <si>
    <t>7494653035</t>
  </si>
  <si>
    <t>Montáž příslušenství spínací jednotky</t>
  </si>
  <si>
    <t>1653048719</t>
  </si>
  <si>
    <t>54</t>
  </si>
  <si>
    <t>7593100900</t>
  </si>
  <si>
    <t>Měniče Měnič DC 24V/24V spínaný, s galvanickýmoddělením, stabilizovaný</t>
  </si>
  <si>
    <t>-812753972</t>
  </si>
  <si>
    <t>55</t>
  </si>
  <si>
    <t>7590115010</t>
  </si>
  <si>
    <t>Montáž objektu rozměru do 6,0 x 3,0 m</t>
  </si>
  <si>
    <t>1294432984</t>
  </si>
  <si>
    <t>56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</si>
  <si>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</si>
  <si>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</si>
  <si>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1216233075</t>
  </si>
  <si>
    <t>57</t>
  </si>
  <si>
    <t>7590115030</t>
  </si>
  <si>
    <t>Montáž objektu střechy sedlové nebo valbové rel. domku rozměru do 3x3 m</t>
  </si>
  <si>
    <t>2057236542</t>
  </si>
  <si>
    <t>58</t>
  </si>
  <si>
    <t>7590110400</t>
  </si>
  <si>
    <t xml:space="preserve">Domky, přístřešky Střecha sedlová  rel.domku - podle zvl. požadavků a předložené dokumentace 3x2 m</t>
  </si>
  <si>
    <t>1618139168</t>
  </si>
  <si>
    <t>59</t>
  </si>
  <si>
    <t>7590110700</t>
  </si>
  <si>
    <t xml:space="preserve">Domky, přístřešky Okapy a děšťové svody - pro rel. domek podle zvl. požadavků a  předložené dokumentace 3x2 m</t>
  </si>
  <si>
    <t>841526109</t>
  </si>
  <si>
    <t>60</t>
  </si>
  <si>
    <t>7590110614</t>
  </si>
  <si>
    <t>Domky, přístřešky Domky s integrovanou betonovou střechou Základový fundament pro reléový domek (pro domek 1,7 m x 1,7 m jsou potřeba 3 ks, pro domek 1,7 m x 3 m jsou potřeba 4 ks)</t>
  </si>
  <si>
    <t>623143848</t>
  </si>
  <si>
    <t>61</t>
  </si>
  <si>
    <t>7590125030</t>
  </si>
  <si>
    <t>Montáž skříně PSK, SKP, SPP</t>
  </si>
  <si>
    <t>1044805906</t>
  </si>
  <si>
    <t>62</t>
  </si>
  <si>
    <t>7590120175</t>
  </si>
  <si>
    <t>Skříně Skříň přístroj.pro přejezdy sp 133/313.1.12 (HM0354399998281)</t>
  </si>
  <si>
    <t>-479944819</t>
  </si>
  <si>
    <t>63</t>
  </si>
  <si>
    <t>7590120150</t>
  </si>
  <si>
    <t xml:space="preserve">Skříně Skříňka pro venk.ovl.PZ  (HM0404134130000)</t>
  </si>
  <si>
    <t>256</t>
  </si>
  <si>
    <t>159666737</t>
  </si>
  <si>
    <t>7591505010</t>
  </si>
  <si>
    <t>Vypracování a projednání přechodné úpravy provozu na pozemní komunikaci při vypnutí přejezdového zabezpečovacího zařízení</t>
  </si>
  <si>
    <t>-1447159374</t>
  </si>
  <si>
    <t>65</t>
  </si>
  <si>
    <t>7591505020</t>
  </si>
  <si>
    <t>Pronájem přechodného dopravního značení při vypnutí přejezdového zabezpečovacího zařízení za 1 týden základní sestavy</t>
  </si>
  <si>
    <t>667425258</t>
  </si>
  <si>
    <t>66</t>
  </si>
  <si>
    <t>7591505030</t>
  </si>
  <si>
    <t>Osazení přechodného dopravního značení při vypnutí přejezdového zabezpečovacího zařízení základní sestavy</t>
  </si>
  <si>
    <t>-726294562</t>
  </si>
  <si>
    <t>67</t>
  </si>
  <si>
    <t>7592815044</t>
  </si>
  <si>
    <t>Montáž plastového výstražníku AŽD 97 s jednou skříní</t>
  </si>
  <si>
    <t>-1169742402</t>
  </si>
  <si>
    <t>68</t>
  </si>
  <si>
    <t>7592835036</t>
  </si>
  <si>
    <t>Montáž součástí stojanu se závorou břevna závorového nad 5,5 m s kontrolou celistvosti</t>
  </si>
  <si>
    <t>-1765529729</t>
  </si>
  <si>
    <t>69</t>
  </si>
  <si>
    <t>7592820750</t>
  </si>
  <si>
    <t>Součásti výstražníku Zdroj akust.signálu pro nevido ZN 24 24V (HM0404229200020)</t>
  </si>
  <si>
    <t>-1233549035</t>
  </si>
  <si>
    <t>70</t>
  </si>
  <si>
    <t>7592825110</t>
  </si>
  <si>
    <t>Montáž výstražného kříže</t>
  </si>
  <si>
    <t>-1015535204</t>
  </si>
  <si>
    <t>71</t>
  </si>
  <si>
    <t>7592825105</t>
  </si>
  <si>
    <t>Montáž zařízení pro nevidomé (do jednoho výstražníku)</t>
  </si>
  <si>
    <t>43342485</t>
  </si>
  <si>
    <t>72</t>
  </si>
  <si>
    <t>7592835020</t>
  </si>
  <si>
    <t>Montáž součástí stojanu se závorou stojanu závory nízkého</t>
  </si>
  <si>
    <t>-1973654787</t>
  </si>
  <si>
    <t>73</t>
  </si>
  <si>
    <t>7592905012</t>
  </si>
  <si>
    <t>Montáž článku niklokadmiového kapacity přes 200 Ah</t>
  </si>
  <si>
    <t>-1114620376</t>
  </si>
  <si>
    <t>74</t>
  </si>
  <si>
    <t>7592910190</t>
  </si>
  <si>
    <t>Baterie Staniční akumulátory NiCd článek 1,2 V/300 Ah C5 s vláknitou elektrodou, cena včetně spojovacího materiálu a bateriového nosiče či stojanu</t>
  </si>
  <si>
    <t>65014984</t>
  </si>
  <si>
    <t>75</t>
  </si>
  <si>
    <t>7592905072</t>
  </si>
  <si>
    <t>Montáž rekombinační zátky nad 300 Ah</t>
  </si>
  <si>
    <t>578656161</t>
  </si>
  <si>
    <t>76</t>
  </si>
  <si>
    <t>7592910315</t>
  </si>
  <si>
    <t>Baterie Staniční akumulátory Rekombinační zátka AquaGen Premium Top V (použití od 301 Ah)</t>
  </si>
  <si>
    <t>1975682482</t>
  </si>
  <si>
    <t>77</t>
  </si>
  <si>
    <t>7593005010</t>
  </si>
  <si>
    <t>Montáž dobíječe, usměrňovače, napáječe do stojanové řady - včetně připojení vodičů elektrické sítě ss rozvodu a uzemnění, přezkoušení funkce</t>
  </si>
  <si>
    <t>-417895005</t>
  </si>
  <si>
    <t>78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</si>
  <si>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</si>
  <si>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</si>
  <si>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</si>
  <si>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-493600892</t>
  </si>
  <si>
    <t>79</t>
  </si>
  <si>
    <t>7593315106</t>
  </si>
  <si>
    <t>Montáž zabezpečovacího stojanu s elektronickými prvky a panely - upevnění stojanu do stojanové řady, připojení ochranného uzemnění a informativní kontrola zapojení</t>
  </si>
  <si>
    <t>945888252</t>
  </si>
  <si>
    <t>80</t>
  </si>
  <si>
    <t>7593315120</t>
  </si>
  <si>
    <t>Montáž stojanové řady pro 1 stojan - sestavení dodané konstrukce, vyměření místa a usazení stojanové řady, montáž ochranných plechů a roštu stojanové řady, ukotvení</t>
  </si>
  <si>
    <t>966981674</t>
  </si>
  <si>
    <t>81</t>
  </si>
  <si>
    <t>7593310880</t>
  </si>
  <si>
    <t>Konstrukční díly Řada stojan. pro 1 stojan 19 polí inov. (HM0404215990311)</t>
  </si>
  <si>
    <t>-892547180</t>
  </si>
  <si>
    <t>82</t>
  </si>
  <si>
    <t>7593315380</t>
  </si>
  <si>
    <t>Montáž panelu reléového</t>
  </si>
  <si>
    <t>-692402665</t>
  </si>
  <si>
    <t>83</t>
  </si>
  <si>
    <t>7593325050</t>
  </si>
  <si>
    <t>Montáž jednotky do panelu (kazety)</t>
  </si>
  <si>
    <t>942980723</t>
  </si>
  <si>
    <t>84</t>
  </si>
  <si>
    <t>7593320981</t>
  </si>
  <si>
    <t>Prvky Kazeta FISCHER 16TE</t>
  </si>
  <si>
    <t>1786429274</t>
  </si>
  <si>
    <t>85</t>
  </si>
  <si>
    <t>7593335080</t>
  </si>
  <si>
    <t>Montáž kmitače</t>
  </si>
  <si>
    <t>-2101820092</t>
  </si>
  <si>
    <t>86</t>
  </si>
  <si>
    <t>7593321149</t>
  </si>
  <si>
    <t>Prvky Elektronický kmitač pro PZS s elektronickou stabilizací napětí pro každou žárovku, 6 desek spínačů</t>
  </si>
  <si>
    <t>1082195089</t>
  </si>
  <si>
    <t>87</t>
  </si>
  <si>
    <t>7593501825</t>
  </si>
  <si>
    <t>Trasy kabelového vedení Lokátory a markery Ball Marker 1428 - XR ID, fialový zabezpečováci zapisovatelný</t>
  </si>
  <si>
    <t>374374201</t>
  </si>
  <si>
    <t>88</t>
  </si>
  <si>
    <t>7593505270</t>
  </si>
  <si>
    <t>Montáž kabelového označníku Ball Marker - upevnění kabelového označníku na plášť kabelu upevňovacími prvky</t>
  </si>
  <si>
    <t>912691178</t>
  </si>
  <si>
    <t>89</t>
  </si>
  <si>
    <t>7598095120</t>
  </si>
  <si>
    <t>Přezkoušení a regulace časové jednotky</t>
  </si>
  <si>
    <t>74102986</t>
  </si>
  <si>
    <t>90</t>
  </si>
  <si>
    <t>7593335170</t>
  </si>
  <si>
    <t>Montáž universální časovací jednotky</t>
  </si>
  <si>
    <t>-1228061267</t>
  </si>
  <si>
    <t>91</t>
  </si>
  <si>
    <t>7593320426</t>
  </si>
  <si>
    <t>Prvky Jednotka časová CJS (CV755139004)</t>
  </si>
  <si>
    <t>-1502623996</t>
  </si>
  <si>
    <t>92</t>
  </si>
  <si>
    <t>7593320429</t>
  </si>
  <si>
    <t>Prvky Jednotka časová CJP (CV755139005)</t>
  </si>
  <si>
    <t>-441989267</t>
  </si>
  <si>
    <t>93</t>
  </si>
  <si>
    <t>7593330470</t>
  </si>
  <si>
    <t xml:space="preserve">Výměnné díly Filtr časové jednotky  (HM0404229990227)</t>
  </si>
  <si>
    <t>-1537801501</t>
  </si>
  <si>
    <t>94</t>
  </si>
  <si>
    <t>7593320414</t>
  </si>
  <si>
    <t>Prvky Deska propojovací DPN (CV755135004)</t>
  </si>
  <si>
    <t>-842503807</t>
  </si>
  <si>
    <t>95</t>
  </si>
  <si>
    <t>7593310080</t>
  </si>
  <si>
    <t xml:space="preserve">Konstrukční díly Destička pro odpor  (CV721235058)</t>
  </si>
  <si>
    <t>1048851218</t>
  </si>
  <si>
    <t>96</t>
  </si>
  <si>
    <t>7594305025</t>
  </si>
  <si>
    <t>Montáž součástí počítače náprav přepěťové ochrany napájení</t>
  </si>
  <si>
    <t>545036526</t>
  </si>
  <si>
    <t>97</t>
  </si>
  <si>
    <t>7593320477</t>
  </si>
  <si>
    <t>Prvky Ochrana přepěť.pro nap.bat PONB 94 (HM0358239992984)</t>
  </si>
  <si>
    <t>-1344059512</t>
  </si>
  <si>
    <t>98</t>
  </si>
  <si>
    <t>7592010186</t>
  </si>
  <si>
    <t>Kolové senzory a snímače počítačů náprav Přepěťová ochrana EPO</t>
  </si>
  <si>
    <t>-2051747600</t>
  </si>
  <si>
    <t>99</t>
  </si>
  <si>
    <t>7593330420</t>
  </si>
  <si>
    <t>Výměnné díly Hlídač napětí baterie HNB/24V (HM0404221990502)</t>
  </si>
  <si>
    <t>838615060</t>
  </si>
  <si>
    <t>100</t>
  </si>
  <si>
    <t>7596915030</t>
  </si>
  <si>
    <t>Montáž telefonního objektu VTO 3 - 11 plastového ve sloupu</t>
  </si>
  <si>
    <t>861200702</t>
  </si>
  <si>
    <t>101</t>
  </si>
  <si>
    <t>7596910050</t>
  </si>
  <si>
    <t>Venkovní telefonní objekty Objekt telef.venk.VTO 9 plastový sloupek (CV540329009)</t>
  </si>
  <si>
    <t>926036179</t>
  </si>
  <si>
    <t>102</t>
  </si>
  <si>
    <t>7590725014</t>
  </si>
  <si>
    <t>Montáž doplňujících součástí ke světelnému návěstidlu skříně návěstních transformátorů</t>
  </si>
  <si>
    <t>1129358013</t>
  </si>
  <si>
    <t>103</t>
  </si>
  <si>
    <t>7598095075</t>
  </si>
  <si>
    <t>Přezkoušení a regulace proudokruhu světelných návěstidel</t>
  </si>
  <si>
    <t>1560941923</t>
  </si>
  <si>
    <t>104</t>
  </si>
  <si>
    <t>7598095150</t>
  </si>
  <si>
    <t>Regulovaní a aktivování automatického přejezdového zařízení se závorami</t>
  </si>
  <si>
    <t>991796472</t>
  </si>
  <si>
    <t>105</t>
  </si>
  <si>
    <t>7598095210</t>
  </si>
  <si>
    <t>Měření zabezpečovacího relé před uvedením do provozu</t>
  </si>
  <si>
    <t>-1886304916</t>
  </si>
  <si>
    <t>106</t>
  </si>
  <si>
    <t>7598095225</t>
  </si>
  <si>
    <t>Kapacitní zkouška baterie staniční (bez ohledu na počet článků)</t>
  </si>
  <si>
    <t>-1363325718</t>
  </si>
  <si>
    <t>107</t>
  </si>
  <si>
    <t>7598095505</t>
  </si>
  <si>
    <t>Komplexní zkouška automatických přejezdových zabezpečovacích zařízení se závorami jednokolejné</t>
  </si>
  <si>
    <t>-1241908479</t>
  </si>
  <si>
    <t>108</t>
  </si>
  <si>
    <t>7598095560</t>
  </si>
  <si>
    <t>Vyhotovení protokolu UTZ pro PZZ se závorou jedna kolej - vykonání prohlídky a zkoušky včetně vyhotovení protokolu podle vyhl. 100/1995 Sb.</t>
  </si>
  <si>
    <t>-546279817</t>
  </si>
  <si>
    <t>109</t>
  </si>
  <si>
    <t>7498150520</t>
  </si>
  <si>
    <t>Vyhotovení výchozí revizní zprávy pro opravné práce pro objem investičních nákladů přes 500 000 do 1 000 000 Kč</t>
  </si>
  <si>
    <t>1979749901</t>
  </si>
  <si>
    <t>110</t>
  </si>
  <si>
    <t>7498150525</t>
  </si>
  <si>
    <t>Vyhotovení výchozí revizní zprávy příplatek za každých dalších i započatých 500 000 Kč přes 1 000 000 Kč</t>
  </si>
  <si>
    <t>-775792520</t>
  </si>
  <si>
    <t>01.2 - Stavební část - URS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</si>
  <si>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</si>
  <si>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</si>
  <si>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</si>
  <si>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</si>
  <si>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</si>
  <si>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</si>
  <si>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</si>
  <si>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767 - Konstrukce zámečnické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</si>
  <si>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</si>
  <si>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</si>
  <si>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</si>
  <si>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</si>
  <si>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</si>
  <si>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174111101</t>
  </si>
  <si>
    <t>Zásyp sypaninou z jakékoliv horniny ručně s uložením výkopku ve vrstvách se zhutněním jam, šachet, rýh nebo kolem objektů v těchto vykopávkách</t>
  </si>
  <si>
    <t>m3</t>
  </si>
  <si>
    <t>-1851850237</t>
  </si>
  <si>
    <t>Online PSC</t>
  </si>
  <si>
    <t>https://podminky.urs.cz/item/CS_URS_2022_02/174111101</t>
  </si>
  <si>
    <t>VV</t>
  </si>
  <si>
    <t>"zásyp po starých základech"</t>
  </si>
  <si>
    <t>(0,51*0,71*1,35)*2</t>
  </si>
  <si>
    <t>Zakládání</t>
  </si>
  <si>
    <t>275121111</t>
  </si>
  <si>
    <t>Osazení základových prefabrikovaných železobetonových konstrukcí patek hmotnosti jednotlivě do 5 t</t>
  </si>
  <si>
    <t>200214888</t>
  </si>
  <si>
    <t>https://podminky.urs.cz/item/CS_URS_2022_02/275121111</t>
  </si>
  <si>
    <t>Ostatní konstrukce a práce, bourání</t>
  </si>
  <si>
    <t>965011111</t>
  </si>
  <si>
    <t>Demontáž základových prefabrikovaných konstrukcí z betonu železového patek hmotnosti jednotlivě do 5 t</t>
  </si>
  <si>
    <t>-549796520</t>
  </si>
  <si>
    <t>https://podminky.urs.cz/item/CS_URS_2022_02/965011111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</si>
  <si>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</si>
  <si>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</si>
  <si>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</si>
  <si>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</si>
  <si>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t</t>
  </si>
  <si>
    <t>-1606727630</t>
  </si>
  <si>
    <t>https://podminky.urs.cz/item/CS_URS_2022_02/997002511</t>
  </si>
  <si>
    <t>997002519</t>
  </si>
  <si>
    <t>Vodorovné přemístění suti a vybouraných hmot bez naložení, se složením a hrubým urovnáním Příplatek k ceně za každý další i započatý 1 km přes 1 km</t>
  </si>
  <si>
    <t>-1366190394</t>
  </si>
  <si>
    <t>https://podminky.urs.cz/item/CS_URS_2022_02/997002519</t>
  </si>
  <si>
    <t>2,5*99</t>
  </si>
  <si>
    <t>997013602</t>
  </si>
  <si>
    <t>Poplatek za uložení stavebního odpadu na skládce (skládkovné) z armovaného betonu zatříděného do Katalogu odpadů pod kódem 17 01 01</t>
  </si>
  <si>
    <t>-1983851557</t>
  </si>
  <si>
    <t>https://podminky.urs.cz/item/CS_URS_2022_02/997013602</t>
  </si>
  <si>
    <t>PSV</t>
  </si>
  <si>
    <t>Práce a dodávky PSV</t>
  </si>
  <si>
    <t>741</t>
  </si>
  <si>
    <t>Elektroinstalace - silnoproud</t>
  </si>
  <si>
    <t>741375021</t>
  </si>
  <si>
    <t>Montáž modulového osvětlovacího systému se zapojením vodičů světelných zdrojů zářivkových, délky do 1100 mm</t>
  </si>
  <si>
    <t>1227163947</t>
  </si>
  <si>
    <t>https://podminky.urs.cz/item/CS_URS_2022_02/741375021</t>
  </si>
  <si>
    <t>34814453</t>
  </si>
  <si>
    <t>svítidlo zářivkové stropní nepřímé, mřížka parabolická, elektronický předřadník, 2x36W</t>
  </si>
  <si>
    <t>400217672</t>
  </si>
  <si>
    <t>767</t>
  </si>
  <si>
    <t>Konstrukce zámečnické</t>
  </si>
  <si>
    <t>767662210</t>
  </si>
  <si>
    <t>Montáž mříží otvíravých</t>
  </si>
  <si>
    <t>m2</t>
  </si>
  <si>
    <t>1833967397</t>
  </si>
  <si>
    <t>https://podminky.urs.cz/item/CS_URS_2022_02/767662210</t>
  </si>
  <si>
    <t>54912000</t>
  </si>
  <si>
    <t>mříž pro stavení otvory otvíravá</t>
  </si>
  <si>
    <t>-487254018</t>
  </si>
  <si>
    <t>Práce a dodávky M</t>
  </si>
  <si>
    <t>46-M</t>
  </si>
  <si>
    <t>Zemní práce při extr.mont.pracích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</si>
  <si>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</si>
  <si>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</si>
  <si>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-911677402</t>
  </si>
  <si>
    <t>https://podminky.urs.cz/item/CS_URS_2022_02/460131114</t>
  </si>
  <si>
    <t>"Pro domek"</t>
  </si>
  <si>
    <t>6*1,5*1*1</t>
  </si>
  <si>
    <t>"Pro výstražníky"</t>
  </si>
  <si>
    <t>2*1*1*1,5</t>
  </si>
  <si>
    <t>Součet</t>
  </si>
  <si>
    <t>01.3 - Demontáže</t>
  </si>
  <si>
    <t>7590117010</t>
  </si>
  <si>
    <t>Demontáž objektu rozměru do 6,0 x 3,0 m - včetně odpojení zařízení od kabelových rozvodů</t>
  </si>
  <si>
    <t>-1724458713</t>
  </si>
  <si>
    <t>7592817010</t>
  </si>
  <si>
    <t>Demontáž výstražníku</t>
  </si>
  <si>
    <t>1541359076</t>
  </si>
  <si>
    <t>7592837010</t>
  </si>
  <si>
    <t>Demontáž součástí stojanu se závorou podstavce</t>
  </si>
  <si>
    <t>1435588740</t>
  </si>
  <si>
    <t>7592837012</t>
  </si>
  <si>
    <t>Demontáž součástí stojanu se závorou víka podstavce</t>
  </si>
  <si>
    <t>-229676355</t>
  </si>
  <si>
    <t>7592907012</t>
  </si>
  <si>
    <t>Demontáž článku niklokadmiového kapacity přes 200 Ah</t>
  </si>
  <si>
    <t>-104996520</t>
  </si>
  <si>
    <t>7593007010</t>
  </si>
  <si>
    <t>Demontáž dobíječe, usměrňovače, napáječe ze stojanové řady</t>
  </si>
  <si>
    <t>1508286321</t>
  </si>
  <si>
    <t>7593317360</t>
  </si>
  <si>
    <t>Demontáž stojanu P 67 ze stojanové řady</t>
  </si>
  <si>
    <t>229502743</t>
  </si>
  <si>
    <t>01.4 - Dodávky SSZT - NEOCEŇOVAT</t>
  </si>
  <si>
    <t>7590190060</t>
  </si>
  <si>
    <t>Klíč šroubového závěru (CV721049001)</t>
  </si>
  <si>
    <t>KUS</t>
  </si>
  <si>
    <t>-1801431152</t>
  </si>
  <si>
    <t>7592810030</t>
  </si>
  <si>
    <t xml:space="preserve">Výstražníky Výstražník V3  (CV708289004)</t>
  </si>
  <si>
    <t>-534328178</t>
  </si>
  <si>
    <t>7592820430</t>
  </si>
  <si>
    <t>Nosič výstražníku (CV708285051)</t>
  </si>
  <si>
    <t>-502779727</t>
  </si>
  <si>
    <t>7592820550</t>
  </si>
  <si>
    <t>Přijímač AS úplný (CV708285107)</t>
  </si>
  <si>
    <t>1011496205</t>
  </si>
  <si>
    <t>Zdroj akust.signálu pro nevido ZN 24 24V (HM0404229200020)</t>
  </si>
  <si>
    <t>-1876681167</t>
  </si>
  <si>
    <t>7592820785</t>
  </si>
  <si>
    <t>Kryt odnimatelnýZV kompletní (HM0404229991015)</t>
  </si>
  <si>
    <t>1419673918</t>
  </si>
  <si>
    <t>7592830010</t>
  </si>
  <si>
    <t>Stojan závory s pohonem- P1V (CV708409001)</t>
  </si>
  <si>
    <t>192199532</t>
  </si>
  <si>
    <t>7592830163</t>
  </si>
  <si>
    <t xml:space="preserve">Součásti stojanu se závorou Břevno závory  KC 7,5m</t>
  </si>
  <si>
    <t>-979726561</t>
  </si>
  <si>
    <t>7592830169</t>
  </si>
  <si>
    <t>Unašeč břevna závory KC (CV708405068)</t>
  </si>
  <si>
    <t>-1446645437</t>
  </si>
  <si>
    <t>7592830200</t>
  </si>
  <si>
    <t>Křidla s protizávaž.velkým (CV7084Q5007)</t>
  </si>
  <si>
    <t>143668365</t>
  </si>
  <si>
    <t>7592820110</t>
  </si>
  <si>
    <t>Nosič kříže (CV708405063)</t>
  </si>
  <si>
    <t>2085999662</t>
  </si>
  <si>
    <t>7592830639R</t>
  </si>
  <si>
    <t>Skříňka svorkovnice dřev. b. (CV708455540)</t>
  </si>
  <si>
    <t>352832995</t>
  </si>
  <si>
    <t>7592820010</t>
  </si>
  <si>
    <t xml:space="preserve">Součásti výstražníku Stožár výstražníku SVN  (CV708275020)</t>
  </si>
  <si>
    <t>33841354</t>
  </si>
  <si>
    <t>7592820202R</t>
  </si>
  <si>
    <t>Kříž výstr.jednokol.kompl. refl.A32a zvýrazněný (HM0404229200108)</t>
  </si>
  <si>
    <t>1629250460</t>
  </si>
  <si>
    <t>7592830870R</t>
  </si>
  <si>
    <t>Kabel propojovací pro břevna bez svítilen na PZA100/AŽD99 (CV708455074)*</t>
  </si>
  <si>
    <t>-1085358054</t>
  </si>
  <si>
    <t>7590720425</t>
  </si>
  <si>
    <t>Součásti světelných návěstidel Základ svět.náv. T I Z 51x71x135cm (HM0592110090000)</t>
  </si>
  <si>
    <t>-343614516</t>
  </si>
  <si>
    <t>7590720435</t>
  </si>
  <si>
    <t>Základ svět.náv. TIIIZ 53x73x170cm (HM0592110140000)</t>
  </si>
  <si>
    <t>-115866345</t>
  </si>
  <si>
    <t>7590190040</t>
  </si>
  <si>
    <t xml:space="preserve">Ostatní Uzávěr šroubový  (CV721039001)</t>
  </si>
  <si>
    <t>-997667411</t>
  </si>
  <si>
    <t>7590720515</t>
  </si>
  <si>
    <t>Součásti světelných návěstidel Žárovka SIG 1820 12V 20/20W, dvouvláknová (HM0347260050001)</t>
  </si>
  <si>
    <t>-1097360210</t>
  </si>
  <si>
    <t>03.1 - Technologická část</t>
  </si>
  <si>
    <t>7492553010</t>
  </si>
  <si>
    <t>Montáž kabelů 2- a 3-žílových Cu do 16 mm2</t>
  </si>
  <si>
    <t>m</t>
  </si>
  <si>
    <t>1203361685</t>
  </si>
  <si>
    <t>7492501690</t>
  </si>
  <si>
    <t>Kabely, vodiče, šňůry Cu - nn Kabel silový 2 a 3-žílový Cu, plastová izolace CYKY 2O1,5 (2Dx1,5)</t>
  </si>
  <si>
    <t>-2098658249</t>
  </si>
  <si>
    <t>7492501740</t>
  </si>
  <si>
    <t>Kabely, vodiče, šňůry Cu - nn Kabel silový 2 a 3-žílový Cu, plastová izolace CYKY 3O1,5 (3Ax1,5)</t>
  </si>
  <si>
    <t>-1236711331</t>
  </si>
  <si>
    <t>7492502030</t>
  </si>
  <si>
    <t>Kabely, vodiče, šňůry Cu - nn Kabel silový 4 a 5-žílový Cu, plastová izolace CYKY 5J6 (5Cx6)</t>
  </si>
  <si>
    <t>557034413</t>
  </si>
  <si>
    <t>7492554010</t>
  </si>
  <si>
    <t>Montáž kabelů 4- a 5-žílových Cu do 16 mm2</t>
  </si>
  <si>
    <t>-1628021164</t>
  </si>
  <si>
    <t>7492501870</t>
  </si>
  <si>
    <t>Kabely, vodiče, šňůry Cu - nn Kabel silový 4 a 5-žílový Cu, plastová izolace CYKY 4O10 (4Dx10)</t>
  </si>
  <si>
    <t>2042790622</t>
  </si>
  <si>
    <t>7590525178</t>
  </si>
  <si>
    <t>Montáž kabelu úložného volně uloženého s jádrem 0,8 mm TCEKE do 50 XN</t>
  </si>
  <si>
    <t>-237437369</t>
  </si>
  <si>
    <t>7590520604</t>
  </si>
  <si>
    <t>Venkovní vedení kabelová - metalické sítě Plněné 4x0,8 TCEPKPFLEY 3 x 4 x 0,8</t>
  </si>
  <si>
    <t>-203771929</t>
  </si>
  <si>
    <t>7590525230</t>
  </si>
  <si>
    <t>Montáž kabelu návěstního volně uloženého s jádrem 1 mm Cu TCEKEZE, TCEKFE, TCEKPFLEY, TCEKPFLEZE do 7 P</t>
  </si>
  <si>
    <t>-905715681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</si>
  <si>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</si>
  <si>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</si>
  <si>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1229086481</t>
  </si>
  <si>
    <t>7590521514</t>
  </si>
  <si>
    <t>Venkovní vedení kabelová - metalické sítě Plněné, párované s ochr. vodičem TCEKPFLEY 3 P 1,0 D</t>
  </si>
  <si>
    <t>1726380879</t>
  </si>
  <si>
    <t>7590521534</t>
  </si>
  <si>
    <t>Venkovní vedení kabelová - metalické sítě Plněné, párované s ochr. vodičem TCEKPFLEY 12 P 1,0 D</t>
  </si>
  <si>
    <t>-744838422</t>
  </si>
  <si>
    <t>7590521529</t>
  </si>
  <si>
    <t>Venkovní vedení kabelová - metalické sítě Plněné, párované s ochr. vodičem TCEKPFLEY 7 P 1,0 D</t>
  </si>
  <si>
    <t>2014371422</t>
  </si>
  <si>
    <t>7492751020</t>
  </si>
  <si>
    <t>Montáž ukončení kabelů nn v rozvaděči nebo na přístroji izolovaných s označením 2 - 5-ti žílových do 2,5 mm2</t>
  </si>
  <si>
    <t>2041744768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</si>
  <si>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</si>
  <si>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</si>
  <si>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1535283916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</si>
  <si>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</si>
  <si>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</si>
  <si>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512</t>
  </si>
  <si>
    <t>1762261407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</si>
  <si>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</si>
  <si>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</si>
  <si>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-595047043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</si>
  <si>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</si>
  <si>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</si>
  <si>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760682681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</si>
  <si>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</si>
  <si>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</si>
  <si>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40543026</t>
  </si>
  <si>
    <t>7590555136</t>
  </si>
  <si>
    <t>Montáž forma pro kabely TCEKPFLE, TCEKPFLEY, TCEKPFLEZE, TCEKPFLEZY do 7 P 1,0</t>
  </si>
  <si>
    <t>-291954909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</si>
  <si>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</si>
  <si>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</si>
  <si>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-1068384518</t>
  </si>
  <si>
    <t>03.2 - Stavební část</t>
  </si>
  <si>
    <t>5 - Komunikace pozemní</t>
  </si>
  <si>
    <t>9 - Ostatní konstrukce a práce, bourání</t>
  </si>
  <si>
    <t>VRN - Vedlejší rozpočtové náklady</t>
  </si>
  <si>
    <t xml:space="preserve">    VRN7 - Provozní vlivy</t>
  </si>
  <si>
    <t>Komunikace pozemní</t>
  </si>
  <si>
    <t>565176111</t>
  </si>
  <si>
    <t>Asfaltový beton vrstva podkladní ACP 22 (obalované kamenivo hrubozrnné - OKH) s rozprostřením a zhutněním v pruhu šířky přes 1,5 do 3 m, po zhutnění tl. 100 mm</t>
  </si>
  <si>
    <t>-1121202309</t>
  </si>
  <si>
    <t>https://podminky.urs.cz/item/CS_URS_2022_02/565176111</t>
  </si>
  <si>
    <t>573111112</t>
  </si>
  <si>
    <t>Postřik infiltrační PI z asfaltu silničního s posypem kamenivem, v množství 1,00 kg/m2</t>
  </si>
  <si>
    <t>130524619</t>
  </si>
  <si>
    <t>https://podminky.urs.cz/item/CS_URS_2022_02/573111112</t>
  </si>
  <si>
    <t>573211109</t>
  </si>
  <si>
    <t>Postřik spojovací PS bez posypu kamenivem z asfaltu silničního, v množství 0,50 kg/m2</t>
  </si>
  <si>
    <t>-1113063578</t>
  </si>
  <si>
    <t>https://podminky.urs.cz/item/CS_URS_2022_02/573211109</t>
  </si>
  <si>
    <t>577144111</t>
  </si>
  <si>
    <t>Asfaltový beton vrstva obrusná ACO 11 (ABS) s rozprostřením a se zhutněním z nemodifikovaného asfaltu v pruhu šířky do 3 m tř. I, po zhutnění tl. 50 mm</t>
  </si>
  <si>
    <t>738342612</t>
  </si>
  <si>
    <t>https://podminky.urs.cz/item/CS_URS_2022_02/577144111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</si>
  <si>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</si>
  <si>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</si>
  <si>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-1876063255</t>
  </si>
  <si>
    <t>https://podminky.urs.cz/item/CS_URS_2022_02/596212210</t>
  </si>
  <si>
    <t>59245213</t>
  </si>
  <si>
    <t>dlažba zámková tvaru I 196x161x80mm přírodní</t>
  </si>
  <si>
    <t>-1085324291</t>
  </si>
  <si>
    <t>15*1,03 'Přepočtené koeficientem množství</t>
  </si>
  <si>
    <t>928621012</t>
  </si>
  <si>
    <t>Zálivka asfaltová podél jedné strany hlavy kolejnice nebo mezi zádlažbovými panely průřezu 40 x 80 mm</t>
  </si>
  <si>
    <t>2075573415</t>
  </si>
  <si>
    <t>https://podminky.urs.cz/item/CS_URS_2022_02/928621012</t>
  </si>
  <si>
    <t>931994172</t>
  </si>
  <si>
    <t>Těsnění spáry betonové konstrukce pásy, profily, tmely pásem izolačním bitumenovým a asfaltovaným šířky do 500 mm spáry dilatační</t>
  </si>
  <si>
    <t>-1974945039</t>
  </si>
  <si>
    <t>https://podminky.urs.cz/item/CS_URS_2022_02/931994172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</si>
  <si>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</si>
  <si>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</si>
  <si>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-1930411735</t>
  </si>
  <si>
    <t>https://podminky.urs.cz/item/CS_URS_2022_02/113107042</t>
  </si>
  <si>
    <t>113154226</t>
  </si>
  <si>
    <t>Frézování živičného podkladu nebo krytu s naložením na dopravní prostředek plochy přes 500 do 1 000 m2 bez překážek v trase pruhu šířky do 1 m, tloušťky vrstvy 300 mm</t>
  </si>
  <si>
    <t>2047554007</t>
  </si>
  <si>
    <t>https://podminky.urs.cz/item/CS_URS_2022_02/113154226</t>
  </si>
  <si>
    <t>131313101</t>
  </si>
  <si>
    <t>Hloubení jam v soudržných horninách třídy těžitelnosti II, skupiny 4 ručně</t>
  </si>
  <si>
    <t>465390410</t>
  </si>
  <si>
    <t>2*7*1*2*1,5</t>
  </si>
  <si>
    <t>131351104</t>
  </si>
  <si>
    <t>Hloubení nezapažených jam a zářezů strojně s urovnáním dna do předepsaného profilu a spádu v hornině třídy těžitelnosti II skupiny 4 přes 100 do 500 m3</t>
  </si>
  <si>
    <t>-1857859148</t>
  </si>
  <si>
    <t>https://podminky.urs.cz/item/CS_URS_2022_02/131351104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</si>
  <si>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</si>
  <si>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</si>
  <si>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1093055604</t>
  </si>
  <si>
    <t>https://podminky.urs.cz/item/CS_URS_2021_02/132212211</t>
  </si>
  <si>
    <t>58344171</t>
  </si>
  <si>
    <t>štěrkodrť frakce 0/32</t>
  </si>
  <si>
    <t>530781952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</si>
  <si>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</si>
  <si>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</si>
  <si>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-1888141915</t>
  </si>
  <si>
    <t>https://podminky.urs.cz/item/CS_URS_2022_02/162751117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</si>
  <si>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</si>
  <si>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</si>
  <si>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737719765</t>
  </si>
  <si>
    <t>https://podminky.urs.cz/item/CS_URS_2022_02/162751119</t>
  </si>
  <si>
    <t>167151101</t>
  </si>
  <si>
    <t>Nakládání, skládání a překládání neulehlého výkopku nebo sypaniny strojně nakládání, množství do 100 m3, z horniny třídy těžitelnosti I, skupiny 1 až 3</t>
  </si>
  <si>
    <t>-1550408364</t>
  </si>
  <si>
    <t>https://podminky.urs.cz/item/CS_URS_2022_02/167151101</t>
  </si>
  <si>
    <t>167151121</t>
  </si>
  <si>
    <t>Nakládání, skládání a překládání neulehlého výkopku nebo sypaniny strojně skládání nebo překládání, z hornin třídy těžitelnosti I, skupiny 1 až 3</t>
  </si>
  <si>
    <t>-2085928185</t>
  </si>
  <si>
    <t>https://podminky.urs.cz/item/CS_URS_2022_02/167151121</t>
  </si>
  <si>
    <t>171251201</t>
  </si>
  <si>
    <t>Uložení sypaniny na skládky nebo meziskládky bez hutnění s upravením uložené sypaniny do předepsaného tvaru</t>
  </si>
  <si>
    <t>1943473870</t>
  </si>
  <si>
    <t>https://podminky.urs.cz/item/CS_URS_2022_02/171251201</t>
  </si>
  <si>
    <t>862225823</t>
  </si>
  <si>
    <t>181351113</t>
  </si>
  <si>
    <t>Rozprostření a urovnání ornice v rovině nebo ve svahu sklonu do 1:5 strojně při souvislé ploše přes 500 m2, tl. vrstvy do 200 mm</t>
  </si>
  <si>
    <t>-302058167</t>
  </si>
  <si>
    <t>https://podminky.urs.cz/item/CS_URS_2022_02/181351113</t>
  </si>
  <si>
    <t>997013501</t>
  </si>
  <si>
    <t>Odvoz suti a vybouraných hmot na skládku nebo meziskládku se složením, na vzdálenost do 1 km</t>
  </si>
  <si>
    <t>-1480852260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</si>
  <si>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</si>
  <si>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</si>
  <si>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</si>
  <si>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-926650439</t>
  </si>
  <si>
    <t>https://podminky.urs.cz/item/CS_URS_2022_02/997013509</t>
  </si>
  <si>
    <t>997221645</t>
  </si>
  <si>
    <t>Poplatek za uložení stavebního odpadu na skládce (skládkovné) asfaltového bez obsahu dehtu zatříděného do Katalogu odpadů pod kódem 17 03 02</t>
  </si>
  <si>
    <t>-668707584</t>
  </si>
  <si>
    <t>https://podminky.urs.cz/item/CS_URS_2022_02/997221645</t>
  </si>
  <si>
    <t>997221655</t>
  </si>
  <si>
    <t>Poplatek za uložení stavebního odpadu na skládce (skládkovné) zeminy a kamení zatříděného do Katalogu odpadů pod kódem 17 05 04</t>
  </si>
  <si>
    <t>503135495</t>
  </si>
  <si>
    <t>https://podminky.urs.cz/item/CS_URS_2022_02/997221655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</si>
  <si>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</si>
  <si>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</si>
  <si>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1948713330</t>
  </si>
  <si>
    <t>https://podminky.urs.cz/item/CS_URS_2022_02/460150164</t>
  </si>
  <si>
    <t>460421182</t>
  </si>
  <si>
    <t>Kabelové lože z písku včetně podsypu, zhutnění a urovnání povrchu pro kabely vn a vvn zakryté plastovou fólií, šířky přes 25 do 50 cm</t>
  </si>
  <si>
    <t>77345990</t>
  </si>
  <si>
    <t>https://podminky.urs.cz/item/CS_URS_2022_02/460421182</t>
  </si>
  <si>
    <t>460431273</t>
  </si>
  <si>
    <t>Zásyp kabelových rýh ručně s přemístění sypaniny ze vzdálenosti do 10 m, s uložením výkopku ve vrstvách včetně zhutnění a úpravy povrchu šířky 50 cm hloubky 70 cm z horniny třídy těžitelnosti II skupiny 4</t>
  </si>
  <si>
    <t>305137387</t>
  </si>
  <si>
    <t>https://podminky.urs.cz/item/CS_URS_2022_02/460431273</t>
  </si>
  <si>
    <t>460490012</t>
  </si>
  <si>
    <t>Výstražná fólie z PVC pro krytí kabelů včetně vyrovnání povrchu rýhy, rozvinutí a uložení fólie šířky do 25 cm</t>
  </si>
  <si>
    <t>-1106434985</t>
  </si>
  <si>
    <t>https://podminky.urs.cz/item/CS_URS_2022_02/460490012</t>
  </si>
  <si>
    <t>460560164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</si>
  <si>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</si>
  <si>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831280603</t>
  </si>
  <si>
    <t>https://podminky.urs.cz/item/CS_URS_2022_02/460560164</t>
  </si>
  <si>
    <t>460631127</t>
  </si>
  <si>
    <t>Zemní protlaky neřízený zemní protlak (krtek) v hornině třídy těžitelnosti I a II skupiny 3 a 4 průměr protlaku přes 125 do 160 mm</t>
  </si>
  <si>
    <t>129925364</t>
  </si>
  <si>
    <t>https://podminky.urs.cz/item/CS_URS_2022_02/460631127</t>
  </si>
  <si>
    <t>3*9</t>
  </si>
  <si>
    <t>2*7</t>
  </si>
  <si>
    <t>2*9</t>
  </si>
  <si>
    <t>28613904</t>
  </si>
  <si>
    <t>potrubí plynovodní PE 100RC SDR 17,6 PN 0,1MPa tyče 12m 160x9,1mm</t>
  </si>
  <si>
    <t>-396532391</t>
  </si>
  <si>
    <t>460510274</t>
  </si>
  <si>
    <t>Osazení kabelových kanálů včetně utěsnění, vyspárování a zakrytí víkem ze žlabů plastových do rýhy, bez výkopových prací vnější šířky přes 10 do 20 cm</t>
  </si>
  <si>
    <t>1877736864</t>
  </si>
  <si>
    <t>https://podminky.urs.cz/item/CS_URS_2022_02/460510274</t>
  </si>
  <si>
    <t>34575152</t>
  </si>
  <si>
    <t>žlab kabelový s víkem PVC (200x126)</t>
  </si>
  <si>
    <t>-1411488125</t>
  </si>
  <si>
    <t>468021132</t>
  </si>
  <si>
    <t>Vytrhání dlažby včetně ručního rozebrání, vytřídění, odhozu na hromady nebo naložení na dopravní prostředek a očistění kostek nebo dlaždic z pískového podkladu z kostek mozaikových, spáry nezalité</t>
  </si>
  <si>
    <t>-1573056186</t>
  </si>
  <si>
    <t>https://podminky.urs.cz/item/CS_URS_2022_02/468021132</t>
  </si>
  <si>
    <t>VRN</t>
  </si>
  <si>
    <t>Vedlejší rozpočtové náklady</t>
  </si>
  <si>
    <t>VRN7</t>
  </si>
  <si>
    <t>Provozní vlivy</t>
  </si>
  <si>
    <t>073002000</t>
  </si>
  <si>
    <t>Ztížený pohyb vozidel v centrech měst</t>
  </si>
  <si>
    <t>%</t>
  </si>
  <si>
    <t>1024</t>
  </si>
  <si>
    <t>-2098334479</t>
  </si>
  <si>
    <t>https://podminky.urs.cz/item/CS_URS_2021_02/073002000</t>
  </si>
  <si>
    <t>079002000</t>
  </si>
  <si>
    <t>Ostatní provozní vlivy</t>
  </si>
  <si>
    <t>kpl</t>
  </si>
  <si>
    <t>445684706</t>
  </si>
  <si>
    <t>https://podminky.urs.cz/item/CS_URS_2021_02/079002000</t>
  </si>
  <si>
    <t>Úroveň 3:</t>
  </si>
  <si>
    <t>04 - Železniční přejezd v km 42,883 (P3338), osazení technol. objektu</t>
  </si>
  <si>
    <t>Litoměřice</t>
  </si>
  <si>
    <t>Správa železnic, státní organizace</t>
  </si>
  <si>
    <t>VIAMONT Projekt, s.r.o.</t>
  </si>
  <si>
    <t xml:space="preserve">    5 - Komunikace pozemní</t>
  </si>
  <si>
    <t xml:space="preserve">    998 - Přesun hmot</t>
  </si>
  <si>
    <t xml:space="preserve">    21-M - Elektromontáže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</si>
  <si>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</si>
  <si>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</si>
  <si>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1854373240</t>
  </si>
  <si>
    <t>https://podminky.urs.cz/item/CS_URS_2022_02/113107324</t>
  </si>
  <si>
    <t>"stávající podklad pod panely, v. cca 300 mm"</t>
  </si>
  <si>
    <t>5*6</t>
  </si>
  <si>
    <t>113151111</t>
  </si>
  <si>
    <t>Rozebírání zpevněných ploch s přemístěním na skládku na vzdálenost do 20 m nebo s naložením na dopravní prostředek ze silničních panelů</t>
  </si>
  <si>
    <t>1910916078</t>
  </si>
  <si>
    <t>https://podminky.urs.cz/item/CS_URS_2022_02/113151111</t>
  </si>
  <si>
    <t>"stávající podklad ze silničních panelů"</t>
  </si>
  <si>
    <t>4*5</t>
  </si>
  <si>
    <t>122311101</t>
  </si>
  <si>
    <t>Odkopávky a prokopávky ručně zapažené i nezapažené v hornině třídy těžitelnosti II skupiny 4</t>
  </si>
  <si>
    <t>1938021254</t>
  </si>
  <si>
    <t>https://podminky.urs.cz/item/CS_URS_2022_02/122311101</t>
  </si>
  <si>
    <t>"ČTÚ odkopávky pro dlažbu"</t>
  </si>
  <si>
    <t>5*4*0,2</t>
  </si>
  <si>
    <t>Hloubení jam ručně zapažených i nezapažených s urovnáním dna do předepsaného profilu a spádu v hornině třídy těžitelnosti II skupiny 4 soudržných</t>
  </si>
  <si>
    <t>235651051</t>
  </si>
  <si>
    <t>https://podminky.urs.cz/item/CS_URS_2021_02/131313101</t>
  </si>
  <si>
    <t>"patky podsypy a podkladní beton"</t>
  </si>
  <si>
    <t>0,5*0,5*0,3*6</t>
  </si>
  <si>
    <t>"patky"</t>
  </si>
  <si>
    <t>0,5*0,5*0,4*6</t>
  </si>
  <si>
    <t>"obsyp patek"</t>
  </si>
  <si>
    <t>(0,8*0,15*0,4*2+0,5*0,15*0,4*2)*6</t>
  </si>
  <si>
    <t>132312111</t>
  </si>
  <si>
    <t>Hloubení rýh šířky do 800 mm ručně zapažených i nezapažených, s urovnáním dna do předepsaného profilu a spádu v hornině třídy těžitelnosti II skupiny 4 soudržných</t>
  </si>
  <si>
    <t>-672202324</t>
  </si>
  <si>
    <t>https://podminky.urs.cz/item/CS_URS_2021_02/132312111</t>
  </si>
  <si>
    <t>"obruby "</t>
  </si>
  <si>
    <t>(0,3*0,3*(2*5+2*4+2*3+2*2))*0,25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</si>
  <si>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</si>
  <si>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</si>
  <si>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-1715046908</t>
  </si>
  <si>
    <t>https://podminky.urs.cz/item/CS_URS_2022_02/162211321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</si>
  <si>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</si>
  <si>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</si>
  <si>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-1815669771</t>
  </si>
  <si>
    <t>https://podminky.urs.cz/item/CS_URS_2022_02/162211329</t>
  </si>
  <si>
    <t>"do 30 m"</t>
  </si>
  <si>
    <t>0,936*20</t>
  </si>
  <si>
    <t>-1834615285</t>
  </si>
  <si>
    <t>3*4*0,2</t>
  </si>
  <si>
    <t>1371605438</t>
  </si>
  <si>
    <t>"skládka do 15 km"</t>
  </si>
  <si>
    <t>4,08*5</t>
  </si>
  <si>
    <t>167111122</t>
  </si>
  <si>
    <t>Nakládání, skládání a překládání neulehlého výkopku nebo sypaniny ručně skládání nebo překládání, z hornin třídy těžitelnosti II, skupiny 4 a 5</t>
  </si>
  <si>
    <t>1557853801</t>
  </si>
  <si>
    <t>https://podminky.urs.cz/item/CS_URS_2022_02/167111122</t>
  </si>
  <si>
    <t>0,936</t>
  </si>
  <si>
    <t>171201221</t>
  </si>
  <si>
    <t>-1950240217</t>
  </si>
  <si>
    <t>https://podminky.urs.cz/item/CS_URS_2022_02/171201221</t>
  </si>
  <si>
    <t>4,08*1,6</t>
  </si>
  <si>
    <t>-81880479</t>
  </si>
  <si>
    <t>4,08</t>
  </si>
  <si>
    <t>-1263100533</t>
  </si>
  <si>
    <t>174111109</t>
  </si>
  <si>
    <t>Zásyp sypaninou z jakékoliv horniny ručně Příplatek k ceně za prohození sypaniny sítem</t>
  </si>
  <si>
    <t>657155968</t>
  </si>
  <si>
    <t>https://podminky.urs.cz/item/CS_URS_2022_02/174111109</t>
  </si>
  <si>
    <t>181951112</t>
  </si>
  <si>
    <t>Úprava pláně vyrovnáním výškových rozdílů strojně v hornině třídy těžitelnosti I, skupiny 1 až 3 se zhutněním</t>
  </si>
  <si>
    <t>374843435</t>
  </si>
  <si>
    <t>https://podminky.urs.cz/item/CS_URS_2022_02/181951112</t>
  </si>
  <si>
    <t>5*4</t>
  </si>
  <si>
    <t>213141111</t>
  </si>
  <si>
    <t>Zřízení vrstvy z geotextilie filtrační, separační, odvodňovací, ochranné, výztužné nebo protierozní v rovině nebo ve sklonu do 1:5, šířky do 3 m</t>
  </si>
  <si>
    <t>599585601</t>
  </si>
  <si>
    <t>https://podminky.urs.cz/item/CS_URS_2022_02/213141111</t>
  </si>
  <si>
    <t>"dlažba, separační vrstva"</t>
  </si>
  <si>
    <t>69311081</t>
  </si>
  <si>
    <t>geotextilie netkaná separační, ochranná, filtrační, drenážní PES 300g/m2</t>
  </si>
  <si>
    <t>1790228149</t>
  </si>
  <si>
    <t>271532212</t>
  </si>
  <si>
    <t>Podsyp pod základové konstrukce se zhutněním a urovnáním povrchu z kameniva hrubého, frakce 16 - 32 mm</t>
  </si>
  <si>
    <t>-1521386210</t>
  </si>
  <si>
    <t>https://podminky.urs.cz/item/CS_URS_2022_02/271532212</t>
  </si>
  <si>
    <t>"patky podsypy"</t>
  </si>
  <si>
    <t>0,5*0,5*0,15*6</t>
  </si>
  <si>
    <t>275313511</t>
  </si>
  <si>
    <t>Základy z betonu prostého patky a bloky z betonu kamenem neprokládaného tř. C 12/15</t>
  </si>
  <si>
    <t>80629964</t>
  </si>
  <si>
    <t>https://podminky.urs.cz/item/CS_URS_2022_02/275313511</t>
  </si>
  <si>
    <t>"patky podkladní betony</t>
  </si>
  <si>
    <t>279113136</t>
  </si>
  <si>
    <t>Základové zdi z tvárnic ztraceného bednění včetně výplně z betonu bez zvláštních nároků na vliv prostředí třídy C 16/20, tloušťky zdiva přes 400 do 500 mm</t>
  </si>
  <si>
    <t>-1206683061</t>
  </si>
  <si>
    <t>https://podminky.urs.cz/item/CS_URS_2022_02/279113136</t>
  </si>
  <si>
    <t>0,5*6*0,5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</si>
  <si>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</si>
  <si>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</si>
  <si>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-1707083848</t>
  </si>
  <si>
    <t>https://podminky.urs.cz/item/CS_URS_2022_02/279361821</t>
  </si>
  <si>
    <t>"10505 pr. 10, 12 bm/m2, 0,62kg/bm profilu"</t>
  </si>
  <si>
    <t>1,5*12*0,62*0,001*1,05</t>
  </si>
  <si>
    <t>564750111</t>
  </si>
  <si>
    <t>Podklad nebo kryt z kameniva hrubého drceného vel. 16-32 mm s rozprostřením a zhutněním plochy přes 100 m2, po zhutnění tl. 150 mm</t>
  </si>
  <si>
    <t>-1739988168</t>
  </si>
  <si>
    <t>https://podminky.urs.cz/item/CS_URS_2022_02/564750111</t>
  </si>
  <si>
    <t>"podklad pro dlažbu a pod objektem"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</si>
  <si>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</si>
  <si>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</si>
  <si>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2048180687</t>
  </si>
  <si>
    <t>https://podminky.urs.cz/item/CS_URS_2022_02/596811311</t>
  </si>
  <si>
    <t>5*4-(3*2)</t>
  </si>
  <si>
    <t>LGB.1218720</t>
  </si>
  <si>
    <t>dlažba desková betonová 50x50x5cm šedá</t>
  </si>
  <si>
    <t>25514761</t>
  </si>
  <si>
    <t>14*1,03 'Přepočtené koeficientem množství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</si>
  <si>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</si>
  <si>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</si>
  <si>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450282710</t>
  </si>
  <si>
    <t>https://podminky.urs.cz/item/CS_URS_2022_02/916231113</t>
  </si>
  <si>
    <t>"CHODNÍKOVÉ OBRUBY 500/80/250, PŘÍRODNÍ "</t>
  </si>
  <si>
    <t>2*5+2*4+2*3+2*2</t>
  </si>
  <si>
    <t>59217036</t>
  </si>
  <si>
    <t>obrubník betonový parkový přírodní 500x80x250mm</t>
  </si>
  <si>
    <t>1345932263</t>
  </si>
  <si>
    <t>1860233832</t>
  </si>
  <si>
    <t>-1920702949</t>
  </si>
  <si>
    <t>997002611</t>
  </si>
  <si>
    <t>Nakládání suti a vybouraných hmot na dopravní prostředek pro vodorovné přemístění</t>
  </si>
  <si>
    <t>-970061484</t>
  </si>
  <si>
    <t>https://podminky.urs.cz/item/CS_URS_2022_02/997002611</t>
  </si>
  <si>
    <t>-1985652238</t>
  </si>
  <si>
    <t>997013655</t>
  </si>
  <si>
    <t>-447292037</t>
  </si>
  <si>
    <t>https://podminky.urs.cz/item/CS_URS_2022_02/997013655</t>
  </si>
  <si>
    <t>998</t>
  </si>
  <si>
    <t>Přesun hmot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</si>
  <si>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</si>
  <si>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</si>
  <si>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-902900652</t>
  </si>
  <si>
    <t>https://podminky.urs.cz/item/CS_URS_2022_02/998012021</t>
  </si>
  <si>
    <t>21-M</t>
  </si>
  <si>
    <t>Elektromontáže</t>
  </si>
  <si>
    <t>210220001</t>
  </si>
  <si>
    <t>Montáž uzemňovacího vedení s upevněním, propojením a připojením pomocí svorek na povrchu vodičů FeZn páskou průřezu do 120 mm2</t>
  </si>
  <si>
    <t>434696473</t>
  </si>
  <si>
    <t>https://podminky.urs.cz/item/CS_URS_2022_02/210220001</t>
  </si>
  <si>
    <t>35442062</t>
  </si>
  <si>
    <t>pás zemnící 30x4mm FeZn</t>
  </si>
  <si>
    <t>kg</t>
  </si>
  <si>
    <t>1250374432</t>
  </si>
  <si>
    <t>1,05*10</t>
  </si>
  <si>
    <t>35441986</t>
  </si>
  <si>
    <t>svorka odbočovací a spojovací pro pásek 30x4mm, FeZn</t>
  </si>
  <si>
    <t>-570439630</t>
  </si>
  <si>
    <t>PS 01-01-32 - Železniční přejezd v km 43,449 (P3339), PZS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</si>
  <si>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</si>
  <si>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</si>
  <si>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</si>
  <si>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-1218712613</t>
  </si>
  <si>
    <t>Poznámka k položce:_x000d_
2x3 m</t>
  </si>
  <si>
    <t>994897370</t>
  </si>
  <si>
    <t>7590615120</t>
  </si>
  <si>
    <t>Montáž sekce kontrolní skříně - včetně zapojení</t>
  </si>
  <si>
    <t>-1140564118</t>
  </si>
  <si>
    <t>7592505030</t>
  </si>
  <si>
    <t>Montáž vybavení diagnostického zařízení PZS</t>
  </si>
  <si>
    <t>1295501719</t>
  </si>
  <si>
    <t>Poznámka k položce:_x000d_
2x MUZA _x000d_
2x POKL 94</t>
  </si>
  <si>
    <t>7592835034</t>
  </si>
  <si>
    <t>Montáž součástí stojanu se závorou břevna závorového do 5,5 m s kontrolou celistvosti</t>
  </si>
  <si>
    <t>-323462732</t>
  </si>
  <si>
    <t>7593315100</t>
  </si>
  <si>
    <t>Montáž zabezpečovacího stojanu reléového</t>
  </si>
  <si>
    <t>-244815461</t>
  </si>
  <si>
    <t>Montáž stojanové řady pro 1 stojan</t>
  </si>
  <si>
    <t>111</t>
  </si>
  <si>
    <t>112</t>
  </si>
  <si>
    <t>113</t>
  </si>
  <si>
    <t>1 - Zemní práce</t>
  </si>
  <si>
    <t>2 - Zakládání</t>
  </si>
  <si>
    <t>997 - Přesun sutě</t>
  </si>
  <si>
    <t>741 - Elektroinstalace - silnoproud</t>
  </si>
  <si>
    <t>46-M - Zemní práce při extr.mont.pracích</t>
  </si>
  <si>
    <t>-1501721750</t>
  </si>
  <si>
    <t>(0,51*0,71*1,35)*3</t>
  </si>
  <si>
    <t>-1806262032</t>
  </si>
  <si>
    <t>-2021069849</t>
  </si>
  <si>
    <t>-1885787149</t>
  </si>
  <si>
    <t>398897007</t>
  </si>
  <si>
    <t>-1459634098</t>
  </si>
  <si>
    <t>-1081747180</t>
  </si>
  <si>
    <t>1836634398</t>
  </si>
  <si>
    <t>-635466635</t>
  </si>
  <si>
    <t>759378947</t>
  </si>
  <si>
    <t>-795384087</t>
  </si>
  <si>
    <t>4*1*1*1,5</t>
  </si>
  <si>
    <t>-1440211087</t>
  </si>
  <si>
    <t>-389453825</t>
  </si>
  <si>
    <t>1760097563</t>
  </si>
  <si>
    <t>7592837032</t>
  </si>
  <si>
    <t>Demontáž součástí stojanu se závorou břevna závorového nad 5,5 m</t>
  </si>
  <si>
    <t>1773473907</t>
  </si>
  <si>
    <t>7592837040</t>
  </si>
  <si>
    <t>Demontáž součástí stojanu se závorou soupravy křídel s protizávažím</t>
  </si>
  <si>
    <t>747604332</t>
  </si>
  <si>
    <t>7592837080</t>
  </si>
  <si>
    <t>Demontáž součástí stojanu se závorou motoru pohonu závory</t>
  </si>
  <si>
    <t>-466194184</t>
  </si>
  <si>
    <t>7592837090</t>
  </si>
  <si>
    <t>Demontáž stojanu se závorou bez výstražníku</t>
  </si>
  <si>
    <t>1407494427</t>
  </si>
  <si>
    <t>-927260912</t>
  </si>
  <si>
    <t>763394846</t>
  </si>
  <si>
    <t>Demontáž stojanu ze stojanové řady</t>
  </si>
  <si>
    <t>1592873659</t>
  </si>
  <si>
    <t>7592830020</t>
  </si>
  <si>
    <t>Stojan závory s pohonem- L1V (CV708409002)</t>
  </si>
  <si>
    <t>-891289069</t>
  </si>
  <si>
    <t>7592830164</t>
  </si>
  <si>
    <t xml:space="preserve">Součásti stojanu se závorou Břevno závory  KC 6,5m (CV708405026)</t>
  </si>
  <si>
    <t>-1884483937</t>
  </si>
  <si>
    <t>7592830167</t>
  </si>
  <si>
    <t xml:space="preserve">Břevno závory  KC 5 m (CV708405029)</t>
  </si>
  <si>
    <t>1823315108</t>
  </si>
  <si>
    <t>1539074447</t>
  </si>
  <si>
    <t>-635667948</t>
  </si>
  <si>
    <t>2138541934</t>
  </si>
  <si>
    <t>-1037027214</t>
  </si>
  <si>
    <t>-1424158052</t>
  </si>
  <si>
    <t>-64462367</t>
  </si>
  <si>
    <t>-758639676</t>
  </si>
  <si>
    <t>-1416593950</t>
  </si>
  <si>
    <t>1044460027</t>
  </si>
  <si>
    <t>699573097</t>
  </si>
  <si>
    <t>1037022646</t>
  </si>
  <si>
    <t>-1398933689</t>
  </si>
  <si>
    <t>-1230402089</t>
  </si>
  <si>
    <t>-1569430231</t>
  </si>
  <si>
    <t>-730331363</t>
  </si>
  <si>
    <t>-244745521</t>
  </si>
  <si>
    <t>-1923495746</t>
  </si>
  <si>
    <t>-1550066465</t>
  </si>
  <si>
    <t>-1377901417</t>
  </si>
  <si>
    <t>-1427992284</t>
  </si>
  <si>
    <t>14*1*1,5*2</t>
  </si>
  <si>
    <t>3*14</t>
  </si>
  <si>
    <t>04 - Železniční přejezd v km 43,449 (P3339), osazení technol. objektu</t>
  </si>
  <si>
    <t>1236007362</t>
  </si>
  <si>
    <t>5*8</t>
  </si>
  <si>
    <t>-1293615791</t>
  </si>
  <si>
    <t>4*7</t>
  </si>
  <si>
    <t>14955336</t>
  </si>
  <si>
    <t>"odkopávka stávajícího svahu u výstražníku A"</t>
  </si>
  <si>
    <t>3*3*0,8</t>
  </si>
  <si>
    <t>-1850280119</t>
  </si>
  <si>
    <t>267315252</t>
  </si>
  <si>
    <t>-410310800</t>
  </si>
  <si>
    <t>667540284</t>
  </si>
  <si>
    <t>869810025</t>
  </si>
  <si>
    <t>-1906964810</t>
  </si>
  <si>
    <t>11,28*5</t>
  </si>
  <si>
    <t>1771027748</t>
  </si>
  <si>
    <t>1388898802</t>
  </si>
  <si>
    <t>11,28*1,6</t>
  </si>
  <si>
    <t>675390096</t>
  </si>
  <si>
    <t>11,28</t>
  </si>
  <si>
    <t>1988563128</t>
  </si>
  <si>
    <t>552896927</t>
  </si>
  <si>
    <t>-1510491627</t>
  </si>
  <si>
    <t>-1280429660</t>
  </si>
  <si>
    <t>-1295923783</t>
  </si>
  <si>
    <t>1460794218</t>
  </si>
  <si>
    <t>772401640</t>
  </si>
  <si>
    <t>1560823087</t>
  </si>
  <si>
    <t>-590798442</t>
  </si>
  <si>
    <t>1876792278</t>
  </si>
  <si>
    <t>-1991062643</t>
  </si>
  <si>
    <t>52945991</t>
  </si>
  <si>
    <t>-1313437321</t>
  </si>
  <si>
    <t>850654441</t>
  </si>
  <si>
    <t>962042321</t>
  </si>
  <si>
    <t>Bourání zdiva z betonu prostého nadzákladového objemu přes 1 m3</t>
  </si>
  <si>
    <t>1999213730</t>
  </si>
  <si>
    <t>https://podminky.urs.cz/item/CS_URS_2022_02/962042321</t>
  </si>
  <si>
    <t>"bourání opěrky u výstražníku B včetně základu"</t>
  </si>
  <si>
    <t>5*0,5*1,25</t>
  </si>
  <si>
    <t>966052121</t>
  </si>
  <si>
    <t>Bourání plotových sloupků a vzpěr železobetonových výšky do 2,5 m s betonovou patkou</t>
  </si>
  <si>
    <t>1094571322</t>
  </si>
  <si>
    <t>https://podminky.urs.cz/item/CS_URS_2022_02/966052121</t>
  </si>
  <si>
    <t>976071111</t>
  </si>
  <si>
    <t>Vybourání kovových madel, zábradlí, dvířek, zděří, kotevních želez madel a zábradlí</t>
  </si>
  <si>
    <t>-197756804</t>
  </si>
  <si>
    <t>https://podminky.urs.cz/item/CS_URS_2022_02/976071111</t>
  </si>
  <si>
    <t>1,5*5</t>
  </si>
  <si>
    <t>1328211749</t>
  </si>
  <si>
    <t>-1925855175</t>
  </si>
  <si>
    <t>40,855*14</t>
  </si>
  <si>
    <t>1116312626</t>
  </si>
  <si>
    <t>997013601</t>
  </si>
  <si>
    <t>Poplatek za uložení stavebního odpadu na skládce (skládkovné) z prostého betonu zatříděného do Katalogu odpadů pod kódem 17 01 01</t>
  </si>
  <si>
    <t>-1287617074</t>
  </si>
  <si>
    <t>https://podminky.urs.cz/item/CS_URS_2022_02/997013601</t>
  </si>
  <si>
    <t>6,875</t>
  </si>
  <si>
    <t>1151725409</t>
  </si>
  <si>
    <t>9,94</t>
  </si>
  <si>
    <t>-1382711364</t>
  </si>
  <si>
    <t>23,20</t>
  </si>
  <si>
    <t>356179387</t>
  </si>
  <si>
    <t>1339114634</t>
  </si>
  <si>
    <t>-1567130200</t>
  </si>
  <si>
    <t>354312466</t>
  </si>
  <si>
    <t>D.2.3.6 - Rozvody nn</t>
  </si>
  <si>
    <t>SO 01-86-01 - Železniční přejezd v km 42,883 (P3338), přípojka napájení nn</t>
  </si>
  <si>
    <t>01 - Technologická část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</si>
  <si>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</si>
  <si>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</si>
  <si>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728276047</t>
  </si>
  <si>
    <t>7593500115</t>
  </si>
  <si>
    <t>Trasy kabelového vedení Kabelové žlaby (120x100) spojka plast</t>
  </si>
  <si>
    <t>356480091</t>
  </si>
  <si>
    <t>7492501880</t>
  </si>
  <si>
    <t>Kabely, vodiče, šňůry Cu - nn Kabel silový 4 a 5-žílový Cu, plastová izolace CYKY 4J16 (4Bx16)</t>
  </si>
  <si>
    <t>-1481752483</t>
  </si>
  <si>
    <t>7593500110</t>
  </si>
  <si>
    <t>Trasy kabelového vedení Kabelové žlaby (120x100) spodní + vrchní díl plast</t>
  </si>
  <si>
    <t>-356324203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</si>
  <si>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</si>
  <si>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</si>
  <si>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156240632</t>
  </si>
  <si>
    <t>1069669060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</si>
  <si>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</si>
  <si>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 - včetně elektrovýzbroje, neobsahuje cenu za zemní práce</t>
  </si>
  <si>
    <t>-1370846489</t>
  </si>
  <si>
    <t>7494003386</t>
  </si>
  <si>
    <t>Modulární přístroje Jističe do 80 A; 10 kA 3-pólové In 16 A, Ue AC 230/400 V / DC 216 V, charakteristika B, 3pól, Icn 10 kA</t>
  </si>
  <si>
    <t>-1418091349</t>
  </si>
  <si>
    <t>-1097529138</t>
  </si>
  <si>
    <t>7496672010</t>
  </si>
  <si>
    <t>Demontáž rozvaděčů vlastní spotřeby bez bateriírií</t>
  </si>
  <si>
    <t>-617124174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</si>
  <si>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</si>
  <si>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</si>
  <si>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1965123204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</si>
  <si>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</si>
  <si>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</si>
  <si>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1531938459</t>
  </si>
  <si>
    <t>02 - Stavební část</t>
  </si>
  <si>
    <t>460161173</t>
  </si>
  <si>
    <t>-651276560</t>
  </si>
  <si>
    <t>https://podminky.urs.cz/item/CS_URS_2022_02/460161173</t>
  </si>
  <si>
    <t>460431183</t>
  </si>
  <si>
    <t>439288258</t>
  </si>
  <si>
    <t>https://podminky.urs.cz/item/CS_URS_2022_02/460431183</t>
  </si>
  <si>
    <t>2138607089</t>
  </si>
  <si>
    <t>1677872428</t>
  </si>
  <si>
    <t>460662512</t>
  </si>
  <si>
    <t>-13265662</t>
  </si>
  <si>
    <t>https://podminky.urs.cz/item/CS_URS_2022_02/460662512</t>
  </si>
  <si>
    <t>460671112</t>
  </si>
  <si>
    <t>1107646680</t>
  </si>
  <si>
    <t>https://podminky.urs.cz/item/CS_URS_2022_02/460671112</t>
  </si>
  <si>
    <t>SO 01-86-02 - Železniční přejezd v km 43,449 (P3339), přípojka napájení nn</t>
  </si>
  <si>
    <t>76187001</t>
  </si>
  <si>
    <t>949435914</t>
  </si>
  <si>
    <t>72724384</t>
  </si>
  <si>
    <t>1225955951</t>
  </si>
  <si>
    <t>1851147752</t>
  </si>
  <si>
    <t>-501901037</t>
  </si>
  <si>
    <t>-426238653</t>
  </si>
  <si>
    <t>-133585589</t>
  </si>
  <si>
    <t>-450725027</t>
  </si>
  <si>
    <t>Montáž kabelů 4- a 5-žílových Cu do 16 mm2 - uložení do země, chráničky, na rošty, pod omítku apod.</t>
  </si>
  <si>
    <t>1914492485</t>
  </si>
  <si>
    <t>302701950</t>
  </si>
  <si>
    <t>2134084822</t>
  </si>
  <si>
    <t>1148093964</t>
  </si>
  <si>
    <t>VON - Vedlejší a ostatní rozpočtové náklady</t>
  </si>
  <si>
    <t xml:space="preserve">    VRN1 - Průzkumné, geodetické a projektové práce</t>
  </si>
  <si>
    <t xml:space="preserve">    VRN6 - Územní vlivy</t>
  </si>
  <si>
    <t xml:space="preserve">    VRN8 - Přesun stavebních kapacit</t>
  </si>
  <si>
    <t>Dokončovací práce na elektrickém zařízení</t>
  </si>
  <si>
    <t>1408339625</t>
  </si>
  <si>
    <t>7592605010</t>
  </si>
  <si>
    <t>Instalace SW do PC</t>
  </si>
  <si>
    <t>-1170105319</t>
  </si>
  <si>
    <t>Poznámka k položce:_x000d_
Úprava ESA</t>
  </si>
  <si>
    <t>7592605020</t>
  </si>
  <si>
    <t>Konfigurace SW v PC</t>
  </si>
  <si>
    <t>900904310</t>
  </si>
  <si>
    <t>022101001</t>
  </si>
  <si>
    <t>Geodetické práce Geodetické práce před opravou</t>
  </si>
  <si>
    <t>184617948</t>
  </si>
  <si>
    <t>022101021</t>
  </si>
  <si>
    <t>Geodetické práce Geodetické práce po ukončení opravy</t>
  </si>
  <si>
    <t>-515896545</t>
  </si>
  <si>
    <t>024101401</t>
  </si>
  <si>
    <t>Inženýrská činnost koordinační a kompletační činnost</t>
  </si>
  <si>
    <t>1523732805</t>
  </si>
  <si>
    <t>VRN1</t>
  </si>
  <si>
    <t>Průzkumné, geodetické a projektové práce</t>
  </si>
  <si>
    <t>013244000</t>
  </si>
  <si>
    <t>Dokumentace pro provádění stavby</t>
  </si>
  <si>
    <t>-2084776256</t>
  </si>
  <si>
    <t>013254000</t>
  </si>
  <si>
    <t>Dokumentace skutečného provedení stavby</t>
  </si>
  <si>
    <t>1052683989</t>
  </si>
  <si>
    <t>VRN6</t>
  </si>
  <si>
    <t>Územní vlivy</t>
  </si>
  <si>
    <t>065002000</t>
  </si>
  <si>
    <t>Mimostaveništní doprava materiálů</t>
  </si>
  <si>
    <t>soubor</t>
  </si>
  <si>
    <t>664915575</t>
  </si>
  <si>
    <t>VRN8</t>
  </si>
  <si>
    <t>Přesun stavebních kapacit</t>
  </si>
  <si>
    <t>081002000</t>
  </si>
  <si>
    <t>Doprava zaměstnanců</t>
  </si>
  <si>
    <t>1824518059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</si>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</sst>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74111101" TargetMode="External" /><Relationship Id="rId2" Type="http://schemas.openxmlformats.org/officeDocument/2006/relationships/hyperlink" Target="https://podminky.urs.cz/item/CS_URS_2022_02/275121111" TargetMode="External" /><Relationship Id="rId3" Type="http://schemas.openxmlformats.org/officeDocument/2006/relationships/hyperlink" Target="https://podminky.urs.cz/item/CS_URS_2022_02/965011111" TargetMode="External" /><Relationship Id="rId4" Type="http://schemas.openxmlformats.org/officeDocument/2006/relationships/hyperlink" Target="https://podminky.urs.cz/item/CS_URS_2022_02/997002511" TargetMode="External" /><Relationship Id="rId5" Type="http://schemas.openxmlformats.org/officeDocument/2006/relationships/hyperlink" Target="https://podminky.urs.cz/item/CS_URS_2022_02/997002519" TargetMode="External" /><Relationship Id="rId6" Type="http://schemas.openxmlformats.org/officeDocument/2006/relationships/hyperlink" Target="https://podminky.urs.cz/item/CS_URS_2022_02/997013602" TargetMode="External" /><Relationship Id="rId7" Type="http://schemas.openxmlformats.org/officeDocument/2006/relationships/hyperlink" Target="https://podminky.urs.cz/item/CS_URS_2022_02/741375021" TargetMode="External" /><Relationship Id="rId8" Type="http://schemas.openxmlformats.org/officeDocument/2006/relationships/hyperlink" Target="https://podminky.urs.cz/item/CS_URS_2022_02/767662210" TargetMode="External" /><Relationship Id="rId9" Type="http://schemas.openxmlformats.org/officeDocument/2006/relationships/hyperlink" Target="https://podminky.urs.cz/item/CS_URS_2022_02/460131114" TargetMode="External" /><Relationship Id="rId1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565176111" TargetMode="External" /><Relationship Id="rId2" Type="http://schemas.openxmlformats.org/officeDocument/2006/relationships/hyperlink" Target="https://podminky.urs.cz/item/CS_URS_2022_02/573111112" TargetMode="External" /><Relationship Id="rId3" Type="http://schemas.openxmlformats.org/officeDocument/2006/relationships/hyperlink" Target="https://podminky.urs.cz/item/CS_URS_2022_02/573211109" TargetMode="External" /><Relationship Id="rId4" Type="http://schemas.openxmlformats.org/officeDocument/2006/relationships/hyperlink" Target="https://podminky.urs.cz/item/CS_URS_2022_02/577144111" TargetMode="External" /><Relationship Id="rId5" Type="http://schemas.openxmlformats.org/officeDocument/2006/relationships/hyperlink" Target="https://podminky.urs.cz/item/CS_URS_2022_02/596212210" TargetMode="External" /><Relationship Id="rId6" Type="http://schemas.openxmlformats.org/officeDocument/2006/relationships/hyperlink" Target="https://podminky.urs.cz/item/CS_URS_2022_02/928621012" TargetMode="External" /><Relationship Id="rId7" Type="http://schemas.openxmlformats.org/officeDocument/2006/relationships/hyperlink" Target="https://podminky.urs.cz/item/CS_URS_2022_02/931994172" TargetMode="External" /><Relationship Id="rId8" Type="http://schemas.openxmlformats.org/officeDocument/2006/relationships/hyperlink" Target="https://podminky.urs.cz/item/CS_URS_2022_02/113107042" TargetMode="External" /><Relationship Id="rId9" Type="http://schemas.openxmlformats.org/officeDocument/2006/relationships/hyperlink" Target="https://podminky.urs.cz/item/CS_URS_2022_02/113154226" TargetMode="External" /><Relationship Id="rId10" Type="http://schemas.openxmlformats.org/officeDocument/2006/relationships/hyperlink" Target="https://podminky.urs.cz/item/CS_URS_2022_02/131351104" TargetMode="External" /><Relationship Id="rId11" Type="http://schemas.openxmlformats.org/officeDocument/2006/relationships/hyperlink" Target="https://podminky.urs.cz/item/CS_URS_2021_02/132212211" TargetMode="External" /><Relationship Id="rId12" Type="http://schemas.openxmlformats.org/officeDocument/2006/relationships/hyperlink" Target="https://podminky.urs.cz/item/CS_URS_2022_02/162751117" TargetMode="External" /><Relationship Id="rId13" Type="http://schemas.openxmlformats.org/officeDocument/2006/relationships/hyperlink" Target="https://podminky.urs.cz/item/CS_URS_2022_02/162751119" TargetMode="External" /><Relationship Id="rId14" Type="http://schemas.openxmlformats.org/officeDocument/2006/relationships/hyperlink" Target="https://podminky.urs.cz/item/CS_URS_2022_02/167151101" TargetMode="External" /><Relationship Id="rId15" Type="http://schemas.openxmlformats.org/officeDocument/2006/relationships/hyperlink" Target="https://podminky.urs.cz/item/CS_URS_2022_02/167151121" TargetMode="External" /><Relationship Id="rId16" Type="http://schemas.openxmlformats.org/officeDocument/2006/relationships/hyperlink" Target="https://podminky.urs.cz/item/CS_URS_2022_02/171251201" TargetMode="External" /><Relationship Id="rId17" Type="http://schemas.openxmlformats.org/officeDocument/2006/relationships/hyperlink" Target="https://podminky.urs.cz/item/CS_URS_2022_02/174111101" TargetMode="External" /><Relationship Id="rId18" Type="http://schemas.openxmlformats.org/officeDocument/2006/relationships/hyperlink" Target="https://podminky.urs.cz/item/CS_URS_2022_02/181351113" TargetMode="External" /><Relationship Id="rId19" Type="http://schemas.openxmlformats.org/officeDocument/2006/relationships/hyperlink" Target="https://podminky.urs.cz/item/CS_URS_2022_02/997013501" TargetMode="External" /><Relationship Id="rId20" Type="http://schemas.openxmlformats.org/officeDocument/2006/relationships/hyperlink" Target="https://podminky.urs.cz/item/CS_URS_2022_02/997013509" TargetMode="External" /><Relationship Id="rId21" Type="http://schemas.openxmlformats.org/officeDocument/2006/relationships/hyperlink" Target="https://podminky.urs.cz/item/CS_URS_2022_02/997221645" TargetMode="External" /><Relationship Id="rId22" Type="http://schemas.openxmlformats.org/officeDocument/2006/relationships/hyperlink" Target="https://podminky.urs.cz/item/CS_URS_2022_02/997221655" TargetMode="External" /><Relationship Id="rId23" Type="http://schemas.openxmlformats.org/officeDocument/2006/relationships/hyperlink" Target="https://podminky.urs.cz/item/CS_URS_2022_02/460150164" TargetMode="External" /><Relationship Id="rId24" Type="http://schemas.openxmlformats.org/officeDocument/2006/relationships/hyperlink" Target="https://podminky.urs.cz/item/CS_URS_2022_02/460421182" TargetMode="External" /><Relationship Id="rId25" Type="http://schemas.openxmlformats.org/officeDocument/2006/relationships/hyperlink" Target="https://podminky.urs.cz/item/CS_URS_2022_02/460431273" TargetMode="External" /><Relationship Id="rId26" Type="http://schemas.openxmlformats.org/officeDocument/2006/relationships/hyperlink" Target="https://podminky.urs.cz/item/CS_URS_2022_02/460490012" TargetMode="External" /><Relationship Id="rId27" Type="http://schemas.openxmlformats.org/officeDocument/2006/relationships/hyperlink" Target="https://podminky.urs.cz/item/CS_URS_2022_02/460560164" TargetMode="External" /><Relationship Id="rId28" Type="http://schemas.openxmlformats.org/officeDocument/2006/relationships/hyperlink" Target="https://podminky.urs.cz/item/CS_URS_2022_02/460631127" TargetMode="External" /><Relationship Id="rId29" Type="http://schemas.openxmlformats.org/officeDocument/2006/relationships/hyperlink" Target="https://podminky.urs.cz/item/CS_URS_2022_02/460510274" TargetMode="External" /><Relationship Id="rId30" Type="http://schemas.openxmlformats.org/officeDocument/2006/relationships/hyperlink" Target="https://podminky.urs.cz/item/CS_URS_2022_02/468021132" TargetMode="External" /><Relationship Id="rId31" Type="http://schemas.openxmlformats.org/officeDocument/2006/relationships/hyperlink" Target="https://podminky.urs.cz/item/CS_URS_2021_02/073002000" TargetMode="External" /><Relationship Id="rId32" Type="http://schemas.openxmlformats.org/officeDocument/2006/relationships/hyperlink" Target="https://podminky.urs.cz/item/CS_URS_2021_02/079002000" TargetMode="External" /><Relationship Id="rId33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324" TargetMode="External" /><Relationship Id="rId2" Type="http://schemas.openxmlformats.org/officeDocument/2006/relationships/hyperlink" Target="https://podminky.urs.cz/item/CS_URS_2022_02/113151111" TargetMode="External" /><Relationship Id="rId3" Type="http://schemas.openxmlformats.org/officeDocument/2006/relationships/hyperlink" Target="https://podminky.urs.cz/item/CS_URS_2022_02/122311101" TargetMode="External" /><Relationship Id="rId4" Type="http://schemas.openxmlformats.org/officeDocument/2006/relationships/hyperlink" Target="https://podminky.urs.cz/item/CS_URS_2021_02/131313101" TargetMode="External" /><Relationship Id="rId5" Type="http://schemas.openxmlformats.org/officeDocument/2006/relationships/hyperlink" Target="https://podminky.urs.cz/item/CS_URS_2021_02/132312111" TargetMode="External" /><Relationship Id="rId6" Type="http://schemas.openxmlformats.org/officeDocument/2006/relationships/hyperlink" Target="https://podminky.urs.cz/item/CS_URS_2022_02/162211321" TargetMode="External" /><Relationship Id="rId7" Type="http://schemas.openxmlformats.org/officeDocument/2006/relationships/hyperlink" Target="https://podminky.urs.cz/item/CS_URS_2022_02/162211329" TargetMode="External" /><Relationship Id="rId8" Type="http://schemas.openxmlformats.org/officeDocument/2006/relationships/hyperlink" Target="https://podminky.urs.cz/item/CS_URS_2022_02/162751117" TargetMode="External" /><Relationship Id="rId9" Type="http://schemas.openxmlformats.org/officeDocument/2006/relationships/hyperlink" Target="https://podminky.urs.cz/item/CS_URS_2022_02/162751119" TargetMode="External" /><Relationship Id="rId10" Type="http://schemas.openxmlformats.org/officeDocument/2006/relationships/hyperlink" Target="https://podminky.urs.cz/item/CS_URS_2022_02/167111122" TargetMode="External" /><Relationship Id="rId11" Type="http://schemas.openxmlformats.org/officeDocument/2006/relationships/hyperlink" Target="https://podminky.urs.cz/item/CS_URS_2022_02/171201221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74111101" TargetMode="External" /><Relationship Id="rId14" Type="http://schemas.openxmlformats.org/officeDocument/2006/relationships/hyperlink" Target="https://podminky.urs.cz/item/CS_URS_2022_02/174111109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213141111" TargetMode="External" /><Relationship Id="rId17" Type="http://schemas.openxmlformats.org/officeDocument/2006/relationships/hyperlink" Target="https://podminky.urs.cz/item/CS_URS_2022_02/271532212" TargetMode="External" /><Relationship Id="rId18" Type="http://schemas.openxmlformats.org/officeDocument/2006/relationships/hyperlink" Target="https://podminky.urs.cz/item/CS_URS_2022_02/275313511" TargetMode="External" /><Relationship Id="rId19" Type="http://schemas.openxmlformats.org/officeDocument/2006/relationships/hyperlink" Target="https://podminky.urs.cz/item/CS_URS_2022_02/279113136" TargetMode="External" /><Relationship Id="rId20" Type="http://schemas.openxmlformats.org/officeDocument/2006/relationships/hyperlink" Target="https://podminky.urs.cz/item/CS_URS_2022_02/279361821" TargetMode="External" /><Relationship Id="rId21" Type="http://schemas.openxmlformats.org/officeDocument/2006/relationships/hyperlink" Target="https://podminky.urs.cz/item/CS_URS_2022_02/564750111" TargetMode="External" /><Relationship Id="rId22" Type="http://schemas.openxmlformats.org/officeDocument/2006/relationships/hyperlink" Target="https://podminky.urs.cz/item/CS_URS_2022_02/596811311" TargetMode="External" /><Relationship Id="rId23" Type="http://schemas.openxmlformats.org/officeDocument/2006/relationships/hyperlink" Target="https://podminky.urs.cz/item/CS_URS_2022_02/916231113" TargetMode="External" /><Relationship Id="rId24" Type="http://schemas.openxmlformats.org/officeDocument/2006/relationships/hyperlink" Target="https://podminky.urs.cz/item/CS_URS_2022_02/962042321" TargetMode="External" /><Relationship Id="rId25" Type="http://schemas.openxmlformats.org/officeDocument/2006/relationships/hyperlink" Target="https://podminky.urs.cz/item/CS_URS_2022_02/966052121" TargetMode="External" /><Relationship Id="rId26" Type="http://schemas.openxmlformats.org/officeDocument/2006/relationships/hyperlink" Target="https://podminky.urs.cz/item/CS_URS_2022_02/976071111" TargetMode="External" /><Relationship Id="rId27" Type="http://schemas.openxmlformats.org/officeDocument/2006/relationships/hyperlink" Target="https://podminky.urs.cz/item/CS_URS_2022_02/997002511" TargetMode="External" /><Relationship Id="rId28" Type="http://schemas.openxmlformats.org/officeDocument/2006/relationships/hyperlink" Target="https://podminky.urs.cz/item/CS_URS_2022_02/997002519" TargetMode="External" /><Relationship Id="rId29" Type="http://schemas.openxmlformats.org/officeDocument/2006/relationships/hyperlink" Target="https://podminky.urs.cz/item/CS_URS_2022_02/997002611" TargetMode="External" /><Relationship Id="rId30" Type="http://schemas.openxmlformats.org/officeDocument/2006/relationships/hyperlink" Target="https://podminky.urs.cz/item/CS_URS_2022_02/997013601" TargetMode="External" /><Relationship Id="rId31" Type="http://schemas.openxmlformats.org/officeDocument/2006/relationships/hyperlink" Target="https://podminky.urs.cz/item/CS_URS_2022_02/997013602" TargetMode="External" /><Relationship Id="rId32" Type="http://schemas.openxmlformats.org/officeDocument/2006/relationships/hyperlink" Target="https://podminky.urs.cz/item/CS_URS_2022_02/997013655" TargetMode="External" /><Relationship Id="rId33" Type="http://schemas.openxmlformats.org/officeDocument/2006/relationships/hyperlink" Target="https://podminky.urs.cz/item/CS_URS_2022_02/998012021" TargetMode="External" /><Relationship Id="rId34" Type="http://schemas.openxmlformats.org/officeDocument/2006/relationships/hyperlink" Target="https://podminky.urs.cz/item/CS_URS_2022_02/210220001" TargetMode="External" /><Relationship Id="rId35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460161173" TargetMode="External" /><Relationship Id="rId2" Type="http://schemas.openxmlformats.org/officeDocument/2006/relationships/hyperlink" Target="https://podminky.urs.cz/item/CS_URS_2022_02/460431183" TargetMode="External" /><Relationship Id="rId3" Type="http://schemas.openxmlformats.org/officeDocument/2006/relationships/hyperlink" Target="https://podminky.urs.cz/item/CS_URS_2022_02/460631127" TargetMode="External" /><Relationship Id="rId4" Type="http://schemas.openxmlformats.org/officeDocument/2006/relationships/hyperlink" Target="https://podminky.urs.cz/item/CS_URS_2022_02/460662512" TargetMode="External" /><Relationship Id="rId5" Type="http://schemas.openxmlformats.org/officeDocument/2006/relationships/hyperlink" Target="https://podminky.urs.cz/item/CS_URS_2022_02/460671112" TargetMode="External" /><Relationship Id="rId6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460161173" TargetMode="External" /><Relationship Id="rId2" Type="http://schemas.openxmlformats.org/officeDocument/2006/relationships/hyperlink" Target="https://podminky.urs.cz/item/CS_URS_2022_02/460431183" TargetMode="External" /><Relationship Id="rId3" Type="http://schemas.openxmlformats.org/officeDocument/2006/relationships/hyperlink" Target="https://podminky.urs.cz/item/CS_URS_2022_02/460631127" TargetMode="External" /><Relationship Id="rId4" Type="http://schemas.openxmlformats.org/officeDocument/2006/relationships/hyperlink" Target="https://podminky.urs.cz/item/CS_URS_2022_02/460662512" TargetMode="External" /><Relationship Id="rId5" Type="http://schemas.openxmlformats.org/officeDocument/2006/relationships/hyperlink" Target="https://podminky.urs.cz/item/CS_URS_2022_02/460671112" TargetMode="External" /><Relationship Id="rId6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74111101" TargetMode="External" /><Relationship Id="rId2" Type="http://schemas.openxmlformats.org/officeDocument/2006/relationships/hyperlink" Target="https://podminky.urs.cz/item/CS_URS_2022_02/275121111" TargetMode="External" /><Relationship Id="rId3" Type="http://schemas.openxmlformats.org/officeDocument/2006/relationships/hyperlink" Target="https://podminky.urs.cz/item/CS_URS_2022_02/965011111" TargetMode="External" /><Relationship Id="rId4" Type="http://schemas.openxmlformats.org/officeDocument/2006/relationships/hyperlink" Target="https://podminky.urs.cz/item/CS_URS_2022_02/997002511" TargetMode="External" /><Relationship Id="rId5" Type="http://schemas.openxmlformats.org/officeDocument/2006/relationships/hyperlink" Target="https://podminky.urs.cz/item/CS_URS_2022_02/997002519" TargetMode="External" /><Relationship Id="rId6" Type="http://schemas.openxmlformats.org/officeDocument/2006/relationships/hyperlink" Target="https://podminky.urs.cz/item/CS_URS_2022_02/997013602" TargetMode="External" /><Relationship Id="rId7" Type="http://schemas.openxmlformats.org/officeDocument/2006/relationships/hyperlink" Target="https://podminky.urs.cz/item/CS_URS_2022_02/741375021" TargetMode="External" /><Relationship Id="rId8" Type="http://schemas.openxmlformats.org/officeDocument/2006/relationships/hyperlink" Target="https://podminky.urs.cz/item/CS_URS_2022_02/767662210" TargetMode="External" /><Relationship Id="rId9" Type="http://schemas.openxmlformats.org/officeDocument/2006/relationships/hyperlink" Target="https://podminky.urs.cz/item/CS_URS_2022_02/460131114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565176111" TargetMode="External" /><Relationship Id="rId2" Type="http://schemas.openxmlformats.org/officeDocument/2006/relationships/hyperlink" Target="https://podminky.urs.cz/item/CS_URS_2022_02/573111112" TargetMode="External" /><Relationship Id="rId3" Type="http://schemas.openxmlformats.org/officeDocument/2006/relationships/hyperlink" Target="https://podminky.urs.cz/item/CS_URS_2022_02/573211109" TargetMode="External" /><Relationship Id="rId4" Type="http://schemas.openxmlformats.org/officeDocument/2006/relationships/hyperlink" Target="https://podminky.urs.cz/item/CS_URS_2022_02/577144111" TargetMode="External" /><Relationship Id="rId5" Type="http://schemas.openxmlformats.org/officeDocument/2006/relationships/hyperlink" Target="https://podminky.urs.cz/item/CS_URS_2022_02/596212210" TargetMode="External" /><Relationship Id="rId6" Type="http://schemas.openxmlformats.org/officeDocument/2006/relationships/hyperlink" Target="https://podminky.urs.cz/item/CS_URS_2022_02/928621012" TargetMode="External" /><Relationship Id="rId7" Type="http://schemas.openxmlformats.org/officeDocument/2006/relationships/hyperlink" Target="https://podminky.urs.cz/item/CS_URS_2022_02/931994172" TargetMode="External" /><Relationship Id="rId8" Type="http://schemas.openxmlformats.org/officeDocument/2006/relationships/hyperlink" Target="https://podminky.urs.cz/item/CS_URS_2022_02/113107042" TargetMode="External" /><Relationship Id="rId9" Type="http://schemas.openxmlformats.org/officeDocument/2006/relationships/hyperlink" Target="https://podminky.urs.cz/item/CS_URS_2022_02/113154226" TargetMode="External" /><Relationship Id="rId10" Type="http://schemas.openxmlformats.org/officeDocument/2006/relationships/hyperlink" Target="https://podminky.urs.cz/item/CS_URS_2022_02/131351104" TargetMode="External" /><Relationship Id="rId11" Type="http://schemas.openxmlformats.org/officeDocument/2006/relationships/hyperlink" Target="https://podminky.urs.cz/item/CS_URS_2021_02/132212211" TargetMode="External" /><Relationship Id="rId12" Type="http://schemas.openxmlformats.org/officeDocument/2006/relationships/hyperlink" Target="https://podminky.urs.cz/item/CS_URS_2022_02/162751117" TargetMode="External" /><Relationship Id="rId13" Type="http://schemas.openxmlformats.org/officeDocument/2006/relationships/hyperlink" Target="https://podminky.urs.cz/item/CS_URS_2022_02/162751119" TargetMode="External" /><Relationship Id="rId14" Type="http://schemas.openxmlformats.org/officeDocument/2006/relationships/hyperlink" Target="https://podminky.urs.cz/item/CS_URS_2022_02/167151101" TargetMode="External" /><Relationship Id="rId15" Type="http://schemas.openxmlformats.org/officeDocument/2006/relationships/hyperlink" Target="https://podminky.urs.cz/item/CS_URS_2022_02/167151121" TargetMode="External" /><Relationship Id="rId16" Type="http://schemas.openxmlformats.org/officeDocument/2006/relationships/hyperlink" Target="https://podminky.urs.cz/item/CS_URS_2022_02/171251201" TargetMode="External" /><Relationship Id="rId17" Type="http://schemas.openxmlformats.org/officeDocument/2006/relationships/hyperlink" Target="https://podminky.urs.cz/item/CS_URS_2022_02/174111101" TargetMode="External" /><Relationship Id="rId18" Type="http://schemas.openxmlformats.org/officeDocument/2006/relationships/hyperlink" Target="https://podminky.urs.cz/item/CS_URS_2022_02/181351113" TargetMode="External" /><Relationship Id="rId19" Type="http://schemas.openxmlformats.org/officeDocument/2006/relationships/hyperlink" Target="https://podminky.urs.cz/item/CS_URS_2022_02/997013501" TargetMode="External" /><Relationship Id="rId20" Type="http://schemas.openxmlformats.org/officeDocument/2006/relationships/hyperlink" Target="https://podminky.urs.cz/item/CS_URS_2022_02/997013509" TargetMode="External" /><Relationship Id="rId21" Type="http://schemas.openxmlformats.org/officeDocument/2006/relationships/hyperlink" Target="https://podminky.urs.cz/item/CS_URS_2022_02/997221645" TargetMode="External" /><Relationship Id="rId22" Type="http://schemas.openxmlformats.org/officeDocument/2006/relationships/hyperlink" Target="https://podminky.urs.cz/item/CS_URS_2022_02/997221655" TargetMode="External" /><Relationship Id="rId23" Type="http://schemas.openxmlformats.org/officeDocument/2006/relationships/hyperlink" Target="https://podminky.urs.cz/item/CS_URS_2022_02/460150164" TargetMode="External" /><Relationship Id="rId24" Type="http://schemas.openxmlformats.org/officeDocument/2006/relationships/hyperlink" Target="https://podminky.urs.cz/item/CS_URS_2022_02/460421182" TargetMode="External" /><Relationship Id="rId25" Type="http://schemas.openxmlformats.org/officeDocument/2006/relationships/hyperlink" Target="https://podminky.urs.cz/item/CS_URS_2022_02/460431273" TargetMode="External" /><Relationship Id="rId26" Type="http://schemas.openxmlformats.org/officeDocument/2006/relationships/hyperlink" Target="https://podminky.urs.cz/item/CS_URS_2022_02/460490012" TargetMode="External" /><Relationship Id="rId27" Type="http://schemas.openxmlformats.org/officeDocument/2006/relationships/hyperlink" Target="https://podminky.urs.cz/item/CS_URS_2022_02/460560164" TargetMode="External" /><Relationship Id="rId28" Type="http://schemas.openxmlformats.org/officeDocument/2006/relationships/hyperlink" Target="https://podminky.urs.cz/item/CS_URS_2022_02/460631127" TargetMode="External" /><Relationship Id="rId29" Type="http://schemas.openxmlformats.org/officeDocument/2006/relationships/hyperlink" Target="https://podminky.urs.cz/item/CS_URS_2022_02/460510274" TargetMode="External" /><Relationship Id="rId30" Type="http://schemas.openxmlformats.org/officeDocument/2006/relationships/hyperlink" Target="https://podminky.urs.cz/item/CS_URS_2022_02/468021132" TargetMode="External" /><Relationship Id="rId31" Type="http://schemas.openxmlformats.org/officeDocument/2006/relationships/hyperlink" Target="https://podminky.urs.cz/item/CS_URS_2021_02/073002000" TargetMode="External" /><Relationship Id="rId32" Type="http://schemas.openxmlformats.org/officeDocument/2006/relationships/hyperlink" Target="https://podminky.urs.cz/item/CS_URS_2021_02/079002000" TargetMode="External" /><Relationship Id="rId3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324" TargetMode="External" /><Relationship Id="rId2" Type="http://schemas.openxmlformats.org/officeDocument/2006/relationships/hyperlink" Target="https://podminky.urs.cz/item/CS_URS_2022_02/113151111" TargetMode="External" /><Relationship Id="rId3" Type="http://schemas.openxmlformats.org/officeDocument/2006/relationships/hyperlink" Target="https://podminky.urs.cz/item/CS_URS_2022_02/122311101" TargetMode="External" /><Relationship Id="rId4" Type="http://schemas.openxmlformats.org/officeDocument/2006/relationships/hyperlink" Target="https://podminky.urs.cz/item/CS_URS_2021_02/131313101" TargetMode="External" /><Relationship Id="rId5" Type="http://schemas.openxmlformats.org/officeDocument/2006/relationships/hyperlink" Target="https://podminky.urs.cz/item/CS_URS_2021_02/132312111" TargetMode="External" /><Relationship Id="rId6" Type="http://schemas.openxmlformats.org/officeDocument/2006/relationships/hyperlink" Target="https://podminky.urs.cz/item/CS_URS_2022_02/162211321" TargetMode="External" /><Relationship Id="rId7" Type="http://schemas.openxmlformats.org/officeDocument/2006/relationships/hyperlink" Target="https://podminky.urs.cz/item/CS_URS_2022_02/162211329" TargetMode="External" /><Relationship Id="rId8" Type="http://schemas.openxmlformats.org/officeDocument/2006/relationships/hyperlink" Target="https://podminky.urs.cz/item/CS_URS_2022_02/162751117" TargetMode="External" /><Relationship Id="rId9" Type="http://schemas.openxmlformats.org/officeDocument/2006/relationships/hyperlink" Target="https://podminky.urs.cz/item/CS_URS_2022_02/162751119" TargetMode="External" /><Relationship Id="rId10" Type="http://schemas.openxmlformats.org/officeDocument/2006/relationships/hyperlink" Target="https://podminky.urs.cz/item/CS_URS_2022_02/167111122" TargetMode="External" /><Relationship Id="rId11" Type="http://schemas.openxmlformats.org/officeDocument/2006/relationships/hyperlink" Target="https://podminky.urs.cz/item/CS_URS_2022_02/171201221" TargetMode="External" /><Relationship Id="rId12" Type="http://schemas.openxmlformats.org/officeDocument/2006/relationships/hyperlink" Target="https://podminky.urs.cz/item/CS_URS_2022_02/171251201" TargetMode="External" /><Relationship Id="rId13" Type="http://schemas.openxmlformats.org/officeDocument/2006/relationships/hyperlink" Target="https://podminky.urs.cz/item/CS_URS_2022_02/174111101" TargetMode="External" /><Relationship Id="rId14" Type="http://schemas.openxmlformats.org/officeDocument/2006/relationships/hyperlink" Target="https://podminky.urs.cz/item/CS_URS_2022_02/174111109" TargetMode="External" /><Relationship Id="rId15" Type="http://schemas.openxmlformats.org/officeDocument/2006/relationships/hyperlink" Target="https://podminky.urs.cz/item/CS_URS_2022_02/181951112" TargetMode="External" /><Relationship Id="rId16" Type="http://schemas.openxmlformats.org/officeDocument/2006/relationships/hyperlink" Target="https://podminky.urs.cz/item/CS_URS_2022_02/213141111" TargetMode="External" /><Relationship Id="rId17" Type="http://schemas.openxmlformats.org/officeDocument/2006/relationships/hyperlink" Target="https://podminky.urs.cz/item/CS_URS_2022_02/271532212" TargetMode="External" /><Relationship Id="rId18" Type="http://schemas.openxmlformats.org/officeDocument/2006/relationships/hyperlink" Target="https://podminky.urs.cz/item/CS_URS_2022_02/275313511" TargetMode="External" /><Relationship Id="rId19" Type="http://schemas.openxmlformats.org/officeDocument/2006/relationships/hyperlink" Target="https://podminky.urs.cz/item/CS_URS_2022_02/279113136" TargetMode="External" /><Relationship Id="rId20" Type="http://schemas.openxmlformats.org/officeDocument/2006/relationships/hyperlink" Target="https://podminky.urs.cz/item/CS_URS_2022_02/279361821" TargetMode="External" /><Relationship Id="rId21" Type="http://schemas.openxmlformats.org/officeDocument/2006/relationships/hyperlink" Target="https://podminky.urs.cz/item/CS_URS_2022_02/564750111" TargetMode="External" /><Relationship Id="rId22" Type="http://schemas.openxmlformats.org/officeDocument/2006/relationships/hyperlink" Target="https://podminky.urs.cz/item/CS_URS_2022_02/596811311" TargetMode="External" /><Relationship Id="rId23" Type="http://schemas.openxmlformats.org/officeDocument/2006/relationships/hyperlink" Target="https://podminky.urs.cz/item/CS_URS_2022_02/916231113" TargetMode="External" /><Relationship Id="rId24" Type="http://schemas.openxmlformats.org/officeDocument/2006/relationships/hyperlink" Target="https://podminky.urs.cz/item/CS_URS_2022_02/997002511" TargetMode="External" /><Relationship Id="rId25" Type="http://schemas.openxmlformats.org/officeDocument/2006/relationships/hyperlink" Target="https://podminky.urs.cz/item/CS_URS_2022_02/997002519" TargetMode="External" /><Relationship Id="rId26" Type="http://schemas.openxmlformats.org/officeDocument/2006/relationships/hyperlink" Target="https://podminky.urs.cz/item/CS_URS_2022_02/997002611" TargetMode="External" /><Relationship Id="rId27" Type="http://schemas.openxmlformats.org/officeDocument/2006/relationships/hyperlink" Target="https://podminky.urs.cz/item/CS_URS_2022_02/997013602" TargetMode="External" /><Relationship Id="rId28" Type="http://schemas.openxmlformats.org/officeDocument/2006/relationships/hyperlink" Target="https://podminky.urs.cz/item/CS_URS_2022_02/997013655" TargetMode="External" /><Relationship Id="rId29" Type="http://schemas.openxmlformats.org/officeDocument/2006/relationships/hyperlink" Target="https://podminky.urs.cz/item/CS_URS_2022_02/998012021" TargetMode="External" /><Relationship Id="rId30" Type="http://schemas.openxmlformats.org/officeDocument/2006/relationships/hyperlink" Target="https://podminky.urs.cz/item/CS_URS_2022_02/210220001" TargetMode="External" /><Relationship Id="rId3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45</v>
      </c>
      <c r="E29" s="49"/>
      <c r="F29" s="33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PZS v ŽST Litoměřice horní nádraží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28. 2. 2022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36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34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ROUND(AG55+AG76+AG83,2)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ROUND(AS55+AS76+AS83,2)</f>
        <v>0</v>
      </c>
      <c r="AT54" s="108">
        <f>ROUND(SUM(AV54:AW54),2)</f>
        <v>0</v>
      </c>
      <c r="AU54" s="109">
        <f>ROUND(AU55+AU76+AU83,5)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ROUND(AZ55+AZ76+AZ83,2)</f>
        <v>0</v>
      </c>
      <c r="BA54" s="108">
        <f>ROUND(BA55+BA76+BA83,2)</f>
        <v>0</v>
      </c>
      <c r="BB54" s="108">
        <f>ROUND(BB55+BB76+BB83,2)</f>
        <v>0</v>
      </c>
      <c r="BC54" s="108">
        <f>ROUND(BC55+BC76+BC83,2)</f>
        <v>0</v>
      </c>
      <c r="BD54" s="110">
        <f>ROUND(BD55+BD76+BD83,2)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ROUND(AG56+AG66,2)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ROUND(AS56+AS66,2)</f>
        <v>0</v>
      </c>
      <c r="AT55" s="122">
        <f>ROUND(SUM(AV55:AW55),2)</f>
        <v>0</v>
      </c>
      <c r="AU55" s="123">
        <f>ROUND(AU56+AU66,5)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ROUND(AZ56+AZ66,2)</f>
        <v>0</v>
      </c>
      <c r="BA55" s="122">
        <f>ROUND(BA56+BA66,2)</f>
        <v>0</v>
      </c>
      <c r="BB55" s="122">
        <f>ROUND(BB56+BB66,2)</f>
        <v>0</v>
      </c>
      <c r="BC55" s="122">
        <f>ROUND(BC56+BC66,2)</f>
        <v>0</v>
      </c>
      <c r="BD55" s="124">
        <f>ROUND(BD56+BD66,2)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32</v>
      </c>
      <c r="CM55" s="125" t="s">
        <v>84</v>
      </c>
    </row>
    <row r="56" s="4" customFormat="1" ht="23.25" customHeight="1">
      <c r="A56" s="4"/>
      <c r="B56" s="65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ROUND(AG57+AG62+AG65,2)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87</v>
      </c>
      <c r="AR56" s="67"/>
      <c r="AS56" s="131">
        <f>ROUND(AS57+AS62+AS65,2)</f>
        <v>0</v>
      </c>
      <c r="AT56" s="132">
        <f>ROUND(SUM(AV56:AW56),2)</f>
        <v>0</v>
      </c>
      <c r="AU56" s="133">
        <f>ROUND(AU57+AU62+AU65,5)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ROUND(AZ57+AZ62+AZ65,2)</f>
        <v>0</v>
      </c>
      <c r="BA56" s="132">
        <f>ROUND(BA57+BA62+BA65,2)</f>
        <v>0</v>
      </c>
      <c r="BB56" s="132">
        <f>ROUND(BB57+BB62+BB65,2)</f>
        <v>0</v>
      </c>
      <c r="BC56" s="132">
        <f>ROUND(BC57+BC62+BC65,2)</f>
        <v>0</v>
      </c>
      <c r="BD56" s="134">
        <f>ROUND(BD57+BD62+BD65,2)</f>
        <v>0</v>
      </c>
      <c r="BE56" s="4"/>
      <c r="BS56" s="135" t="s">
        <v>74</v>
      </c>
      <c r="BT56" s="135" t="s">
        <v>84</v>
      </c>
      <c r="BU56" s="135" t="s">
        <v>76</v>
      </c>
      <c r="BV56" s="135" t="s">
        <v>77</v>
      </c>
      <c r="BW56" s="135" t="s">
        <v>88</v>
      </c>
      <c r="BX56" s="135" t="s">
        <v>83</v>
      </c>
      <c r="CL56" s="135" t="s">
        <v>32</v>
      </c>
    </row>
    <row r="57" s="4" customFormat="1" ht="23.25" customHeight="1">
      <c r="A57" s="4"/>
      <c r="B57" s="65"/>
      <c r="C57" s="126"/>
      <c r="D57" s="126"/>
      <c r="E57" s="126"/>
      <c r="F57" s="127" t="s">
        <v>89</v>
      </c>
      <c r="G57" s="127"/>
      <c r="H57" s="127"/>
      <c r="I57" s="127"/>
      <c r="J57" s="127"/>
      <c r="K57" s="126"/>
      <c r="L57" s="127" t="s">
        <v>86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ROUND(SUM(AG58:AG61),2)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87</v>
      </c>
      <c r="AR57" s="67"/>
      <c r="AS57" s="131">
        <f>ROUND(SUM(AS58:AS61),2)</f>
        <v>0</v>
      </c>
      <c r="AT57" s="132">
        <f>ROUND(SUM(AV57:AW57),2)</f>
        <v>0</v>
      </c>
      <c r="AU57" s="133">
        <f>ROUND(SUM(AU58:AU61),5)</f>
        <v>0</v>
      </c>
      <c r="AV57" s="132">
        <f>ROUND(AZ57*L29,2)</f>
        <v>0</v>
      </c>
      <c r="AW57" s="132">
        <f>ROUND(BA57*L30,2)</f>
        <v>0</v>
      </c>
      <c r="AX57" s="132">
        <f>ROUND(BB57*L29,2)</f>
        <v>0</v>
      </c>
      <c r="AY57" s="132">
        <f>ROUND(BC57*L30,2)</f>
        <v>0</v>
      </c>
      <c r="AZ57" s="132">
        <f>ROUND(SUM(AZ58:AZ61),2)</f>
        <v>0</v>
      </c>
      <c r="BA57" s="132">
        <f>ROUND(SUM(BA58:BA61),2)</f>
        <v>0</v>
      </c>
      <c r="BB57" s="132">
        <f>ROUND(SUM(BB58:BB61),2)</f>
        <v>0</v>
      </c>
      <c r="BC57" s="132">
        <f>ROUND(SUM(BC58:BC61),2)</f>
        <v>0</v>
      </c>
      <c r="BD57" s="134">
        <f>ROUND(SUM(BD58:BD61),2)</f>
        <v>0</v>
      </c>
      <c r="BE57" s="4"/>
      <c r="BS57" s="135" t="s">
        <v>74</v>
      </c>
      <c r="BT57" s="135" t="s">
        <v>90</v>
      </c>
      <c r="BU57" s="135" t="s">
        <v>76</v>
      </c>
      <c r="BV57" s="135" t="s">
        <v>77</v>
      </c>
      <c r="BW57" s="135" t="s">
        <v>91</v>
      </c>
      <c r="BX57" s="135" t="s">
        <v>88</v>
      </c>
      <c r="CL57" s="135" t="s">
        <v>32</v>
      </c>
    </row>
    <row r="58" s="4" customFormat="1" ht="16.5" customHeight="1">
      <c r="A58" s="136" t="s">
        <v>92</v>
      </c>
      <c r="B58" s="65"/>
      <c r="C58" s="126"/>
      <c r="D58" s="126"/>
      <c r="E58" s="126"/>
      <c r="F58" s="126"/>
      <c r="G58" s="127" t="s">
        <v>93</v>
      </c>
      <c r="H58" s="127"/>
      <c r="I58" s="127"/>
      <c r="J58" s="127"/>
      <c r="K58" s="127"/>
      <c r="L58" s="126"/>
      <c r="M58" s="127" t="s">
        <v>94</v>
      </c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9">
        <f>'01.1 - Technologická část...'!J34</f>
        <v>0</v>
      </c>
      <c r="AH58" s="126"/>
      <c r="AI58" s="126"/>
      <c r="AJ58" s="126"/>
      <c r="AK58" s="126"/>
      <c r="AL58" s="126"/>
      <c r="AM58" s="126"/>
      <c r="AN58" s="129">
        <f>SUM(AG58,AT58)</f>
        <v>0</v>
      </c>
      <c r="AO58" s="126"/>
      <c r="AP58" s="126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'01.1 - Technologická část...'!P92</f>
        <v>0</v>
      </c>
      <c r="AV58" s="132">
        <f>'01.1 - Technologická část...'!J37</f>
        <v>0</v>
      </c>
      <c r="AW58" s="132">
        <f>'01.1 - Technologická část...'!J38</f>
        <v>0</v>
      </c>
      <c r="AX58" s="132">
        <f>'01.1 - Technologická část...'!J39</f>
        <v>0</v>
      </c>
      <c r="AY58" s="132">
        <f>'01.1 - Technologická část...'!J40</f>
        <v>0</v>
      </c>
      <c r="AZ58" s="132">
        <f>'01.1 - Technologická část...'!F37</f>
        <v>0</v>
      </c>
      <c r="BA58" s="132">
        <f>'01.1 - Technologická část...'!F38</f>
        <v>0</v>
      </c>
      <c r="BB58" s="132">
        <f>'01.1 - Technologická část...'!F39</f>
        <v>0</v>
      </c>
      <c r="BC58" s="132">
        <f>'01.1 - Technologická část...'!F40</f>
        <v>0</v>
      </c>
      <c r="BD58" s="134">
        <f>'01.1 - Technologická část...'!F41</f>
        <v>0</v>
      </c>
      <c r="BE58" s="4"/>
      <c r="BT58" s="135" t="s">
        <v>95</v>
      </c>
      <c r="BV58" s="135" t="s">
        <v>77</v>
      </c>
      <c r="BW58" s="135" t="s">
        <v>96</v>
      </c>
      <c r="BX58" s="135" t="s">
        <v>91</v>
      </c>
      <c r="CL58" s="135" t="s">
        <v>32</v>
      </c>
    </row>
    <row r="59" s="4" customFormat="1" ht="16.5" customHeight="1">
      <c r="A59" s="136" t="s">
        <v>92</v>
      </c>
      <c r="B59" s="65"/>
      <c r="C59" s="126"/>
      <c r="D59" s="126"/>
      <c r="E59" s="126"/>
      <c r="F59" s="126"/>
      <c r="G59" s="127" t="s">
        <v>97</v>
      </c>
      <c r="H59" s="127"/>
      <c r="I59" s="127"/>
      <c r="J59" s="127"/>
      <c r="K59" s="127"/>
      <c r="L59" s="126"/>
      <c r="M59" s="127" t="s">
        <v>98</v>
      </c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9">
        <f>'01.2 - Stavební část - URS'!J34</f>
        <v>0</v>
      </c>
      <c r="AH59" s="126"/>
      <c r="AI59" s="126"/>
      <c r="AJ59" s="126"/>
      <c r="AK59" s="126"/>
      <c r="AL59" s="126"/>
      <c r="AM59" s="126"/>
      <c r="AN59" s="129">
        <f>SUM(AG59,AT59)</f>
        <v>0</v>
      </c>
      <c r="AO59" s="126"/>
      <c r="AP59" s="126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'01.2 - Stavební část - URS'!P101</f>
        <v>0</v>
      </c>
      <c r="AV59" s="132">
        <f>'01.2 - Stavební část - URS'!J37</f>
        <v>0</v>
      </c>
      <c r="AW59" s="132">
        <f>'01.2 - Stavební část - URS'!J38</f>
        <v>0</v>
      </c>
      <c r="AX59" s="132">
        <f>'01.2 - Stavební část - URS'!J39</f>
        <v>0</v>
      </c>
      <c r="AY59" s="132">
        <f>'01.2 - Stavební část - URS'!J40</f>
        <v>0</v>
      </c>
      <c r="AZ59" s="132">
        <f>'01.2 - Stavební část - URS'!F37</f>
        <v>0</v>
      </c>
      <c r="BA59" s="132">
        <f>'01.2 - Stavební část - URS'!F38</f>
        <v>0</v>
      </c>
      <c r="BB59" s="132">
        <f>'01.2 - Stavební část - URS'!F39</f>
        <v>0</v>
      </c>
      <c r="BC59" s="132">
        <f>'01.2 - Stavební část - URS'!F40</f>
        <v>0</v>
      </c>
      <c r="BD59" s="134">
        <f>'01.2 - Stavební část - URS'!F41</f>
        <v>0</v>
      </c>
      <c r="BE59" s="4"/>
      <c r="BT59" s="135" t="s">
        <v>95</v>
      </c>
      <c r="BV59" s="135" t="s">
        <v>77</v>
      </c>
      <c r="BW59" s="135" t="s">
        <v>99</v>
      </c>
      <c r="BX59" s="135" t="s">
        <v>91</v>
      </c>
      <c r="CL59" s="135" t="s">
        <v>32</v>
      </c>
    </row>
    <row r="60" s="4" customFormat="1" ht="16.5" customHeight="1">
      <c r="A60" s="136" t="s">
        <v>92</v>
      </c>
      <c r="B60" s="65"/>
      <c r="C60" s="126"/>
      <c r="D60" s="126"/>
      <c r="E60" s="126"/>
      <c r="F60" s="126"/>
      <c r="G60" s="127" t="s">
        <v>100</v>
      </c>
      <c r="H60" s="127"/>
      <c r="I60" s="127"/>
      <c r="J60" s="127"/>
      <c r="K60" s="127"/>
      <c r="L60" s="126"/>
      <c r="M60" s="127" t="s">
        <v>101</v>
      </c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9">
        <f>'01.3 - Demontáže'!J34</f>
        <v>0</v>
      </c>
      <c r="AH60" s="126"/>
      <c r="AI60" s="126"/>
      <c r="AJ60" s="126"/>
      <c r="AK60" s="126"/>
      <c r="AL60" s="126"/>
      <c r="AM60" s="126"/>
      <c r="AN60" s="129">
        <f>SUM(AG60,AT60)</f>
        <v>0</v>
      </c>
      <c r="AO60" s="126"/>
      <c r="AP60" s="126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'01.3 - Demontáže'!P92</f>
        <v>0</v>
      </c>
      <c r="AV60" s="132">
        <f>'01.3 - Demontáže'!J37</f>
        <v>0</v>
      </c>
      <c r="AW60" s="132">
        <f>'01.3 - Demontáže'!J38</f>
        <v>0</v>
      </c>
      <c r="AX60" s="132">
        <f>'01.3 - Demontáže'!J39</f>
        <v>0</v>
      </c>
      <c r="AY60" s="132">
        <f>'01.3 - Demontáže'!J40</f>
        <v>0</v>
      </c>
      <c r="AZ60" s="132">
        <f>'01.3 - Demontáže'!F37</f>
        <v>0</v>
      </c>
      <c r="BA60" s="132">
        <f>'01.3 - Demontáže'!F38</f>
        <v>0</v>
      </c>
      <c r="BB60" s="132">
        <f>'01.3 - Demontáže'!F39</f>
        <v>0</v>
      </c>
      <c r="BC60" s="132">
        <f>'01.3 - Demontáže'!F40</f>
        <v>0</v>
      </c>
      <c r="BD60" s="134">
        <f>'01.3 - Demontáže'!F41</f>
        <v>0</v>
      </c>
      <c r="BE60" s="4"/>
      <c r="BT60" s="135" t="s">
        <v>95</v>
      </c>
      <c r="BV60" s="135" t="s">
        <v>77</v>
      </c>
      <c r="BW60" s="135" t="s">
        <v>102</v>
      </c>
      <c r="BX60" s="135" t="s">
        <v>91</v>
      </c>
      <c r="CL60" s="135" t="s">
        <v>32</v>
      </c>
    </row>
    <row r="61" s="4" customFormat="1" ht="16.5" customHeight="1">
      <c r="A61" s="136" t="s">
        <v>92</v>
      </c>
      <c r="B61" s="65"/>
      <c r="C61" s="126"/>
      <c r="D61" s="126"/>
      <c r="E61" s="126"/>
      <c r="F61" s="126"/>
      <c r="G61" s="127" t="s">
        <v>103</v>
      </c>
      <c r="H61" s="127"/>
      <c r="I61" s="127"/>
      <c r="J61" s="127"/>
      <c r="K61" s="127"/>
      <c r="L61" s="126"/>
      <c r="M61" s="127" t="s">
        <v>104</v>
      </c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9">
        <f>'01.4 - Dodávky SSZT - NEO...'!J34</f>
        <v>0</v>
      </c>
      <c r="AH61" s="126"/>
      <c r="AI61" s="126"/>
      <c r="AJ61" s="126"/>
      <c r="AK61" s="126"/>
      <c r="AL61" s="126"/>
      <c r="AM61" s="126"/>
      <c r="AN61" s="129">
        <f>SUM(AG61,AT61)</f>
        <v>0</v>
      </c>
      <c r="AO61" s="126"/>
      <c r="AP61" s="126"/>
      <c r="AQ61" s="130" t="s">
        <v>87</v>
      </c>
      <c r="AR61" s="67"/>
      <c r="AS61" s="131">
        <v>0</v>
      </c>
      <c r="AT61" s="132">
        <f>ROUND(SUM(AV61:AW61),2)</f>
        <v>0</v>
      </c>
      <c r="AU61" s="133">
        <f>'01.4 - Dodávky SSZT - NEO...'!P91</f>
        <v>0</v>
      </c>
      <c r="AV61" s="132">
        <f>'01.4 - Dodávky SSZT - NEO...'!J37</f>
        <v>0</v>
      </c>
      <c r="AW61" s="132">
        <f>'01.4 - Dodávky SSZT - NEO...'!J38</f>
        <v>0</v>
      </c>
      <c r="AX61" s="132">
        <f>'01.4 - Dodávky SSZT - NEO...'!J39</f>
        <v>0</v>
      </c>
      <c r="AY61" s="132">
        <f>'01.4 - Dodávky SSZT - NEO...'!J40</f>
        <v>0</v>
      </c>
      <c r="AZ61" s="132">
        <f>'01.4 - Dodávky SSZT - NEO...'!F37</f>
        <v>0</v>
      </c>
      <c r="BA61" s="132">
        <f>'01.4 - Dodávky SSZT - NEO...'!F38</f>
        <v>0</v>
      </c>
      <c r="BB61" s="132">
        <f>'01.4 - Dodávky SSZT - NEO...'!F39</f>
        <v>0</v>
      </c>
      <c r="BC61" s="132">
        <f>'01.4 - Dodávky SSZT - NEO...'!F40</f>
        <v>0</v>
      </c>
      <c r="BD61" s="134">
        <f>'01.4 - Dodávky SSZT - NEO...'!F41</f>
        <v>0</v>
      </c>
      <c r="BE61" s="4"/>
      <c r="BT61" s="135" t="s">
        <v>95</v>
      </c>
      <c r="BV61" s="135" t="s">
        <v>77</v>
      </c>
      <c r="BW61" s="135" t="s">
        <v>105</v>
      </c>
      <c r="BX61" s="135" t="s">
        <v>91</v>
      </c>
      <c r="CL61" s="135" t="s">
        <v>32</v>
      </c>
    </row>
    <row r="62" s="4" customFormat="1" ht="16.5" customHeight="1">
      <c r="A62" s="4"/>
      <c r="B62" s="65"/>
      <c r="C62" s="126"/>
      <c r="D62" s="126"/>
      <c r="E62" s="126"/>
      <c r="F62" s="127" t="s">
        <v>106</v>
      </c>
      <c r="G62" s="127"/>
      <c r="H62" s="127"/>
      <c r="I62" s="127"/>
      <c r="J62" s="127"/>
      <c r="K62" s="126"/>
      <c r="L62" s="127" t="s">
        <v>107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ROUND(SUM(AG63:AG64),2)</f>
        <v>0</v>
      </c>
      <c r="AH62" s="126"/>
      <c r="AI62" s="126"/>
      <c r="AJ62" s="126"/>
      <c r="AK62" s="126"/>
      <c r="AL62" s="126"/>
      <c r="AM62" s="126"/>
      <c r="AN62" s="129">
        <f>SUM(AG62,AT62)</f>
        <v>0</v>
      </c>
      <c r="AO62" s="126"/>
      <c r="AP62" s="126"/>
      <c r="AQ62" s="130" t="s">
        <v>87</v>
      </c>
      <c r="AR62" s="67"/>
      <c r="AS62" s="131">
        <f>ROUND(SUM(AS63:AS64),2)</f>
        <v>0</v>
      </c>
      <c r="AT62" s="132">
        <f>ROUND(SUM(AV62:AW62),2)</f>
        <v>0</v>
      </c>
      <c r="AU62" s="133">
        <f>ROUND(SUM(AU63:AU64),5)</f>
        <v>0</v>
      </c>
      <c r="AV62" s="132">
        <f>ROUND(AZ62*L29,2)</f>
        <v>0</v>
      </c>
      <c r="AW62" s="132">
        <f>ROUND(BA62*L30,2)</f>
        <v>0</v>
      </c>
      <c r="AX62" s="132">
        <f>ROUND(BB62*L29,2)</f>
        <v>0</v>
      </c>
      <c r="AY62" s="132">
        <f>ROUND(BC62*L30,2)</f>
        <v>0</v>
      </c>
      <c r="AZ62" s="132">
        <f>ROUND(SUM(AZ63:AZ64),2)</f>
        <v>0</v>
      </c>
      <c r="BA62" s="132">
        <f>ROUND(SUM(BA63:BA64),2)</f>
        <v>0</v>
      </c>
      <c r="BB62" s="132">
        <f>ROUND(SUM(BB63:BB64),2)</f>
        <v>0</v>
      </c>
      <c r="BC62" s="132">
        <f>ROUND(SUM(BC63:BC64),2)</f>
        <v>0</v>
      </c>
      <c r="BD62" s="134">
        <f>ROUND(SUM(BD63:BD64),2)</f>
        <v>0</v>
      </c>
      <c r="BE62" s="4"/>
      <c r="BS62" s="135" t="s">
        <v>74</v>
      </c>
      <c r="BT62" s="135" t="s">
        <v>90</v>
      </c>
      <c r="BU62" s="135" t="s">
        <v>76</v>
      </c>
      <c r="BV62" s="135" t="s">
        <v>77</v>
      </c>
      <c r="BW62" s="135" t="s">
        <v>108</v>
      </c>
      <c r="BX62" s="135" t="s">
        <v>88</v>
      </c>
      <c r="CL62" s="135" t="s">
        <v>32</v>
      </c>
    </row>
    <row r="63" s="4" customFormat="1" ht="16.5" customHeight="1">
      <c r="A63" s="136" t="s">
        <v>92</v>
      </c>
      <c r="B63" s="65"/>
      <c r="C63" s="126"/>
      <c r="D63" s="126"/>
      <c r="E63" s="126"/>
      <c r="F63" s="126"/>
      <c r="G63" s="127" t="s">
        <v>109</v>
      </c>
      <c r="H63" s="127"/>
      <c r="I63" s="127"/>
      <c r="J63" s="127"/>
      <c r="K63" s="127"/>
      <c r="L63" s="126"/>
      <c r="M63" s="127" t="s">
        <v>110</v>
      </c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9">
        <f>'03.1 - Technologická část'!J34</f>
        <v>0</v>
      </c>
      <c r="AH63" s="126"/>
      <c r="AI63" s="126"/>
      <c r="AJ63" s="126"/>
      <c r="AK63" s="126"/>
      <c r="AL63" s="126"/>
      <c r="AM63" s="126"/>
      <c r="AN63" s="129">
        <f>SUM(AG63,AT63)</f>
        <v>0</v>
      </c>
      <c r="AO63" s="126"/>
      <c r="AP63" s="126"/>
      <c r="AQ63" s="130" t="s">
        <v>87</v>
      </c>
      <c r="AR63" s="67"/>
      <c r="AS63" s="131">
        <v>0</v>
      </c>
      <c r="AT63" s="132">
        <f>ROUND(SUM(AV63:AW63),2)</f>
        <v>0</v>
      </c>
      <c r="AU63" s="133">
        <f>'03.1 - Technologická část'!P92</f>
        <v>0</v>
      </c>
      <c r="AV63" s="132">
        <f>'03.1 - Technologická část'!J37</f>
        <v>0</v>
      </c>
      <c r="AW63" s="132">
        <f>'03.1 - Technologická část'!J38</f>
        <v>0</v>
      </c>
      <c r="AX63" s="132">
        <f>'03.1 - Technologická část'!J39</f>
        <v>0</v>
      </c>
      <c r="AY63" s="132">
        <f>'03.1 - Technologická část'!J40</f>
        <v>0</v>
      </c>
      <c r="AZ63" s="132">
        <f>'03.1 - Technologická část'!F37</f>
        <v>0</v>
      </c>
      <c r="BA63" s="132">
        <f>'03.1 - Technologická část'!F38</f>
        <v>0</v>
      </c>
      <c r="BB63" s="132">
        <f>'03.1 - Technologická část'!F39</f>
        <v>0</v>
      </c>
      <c r="BC63" s="132">
        <f>'03.1 - Technologická část'!F40</f>
        <v>0</v>
      </c>
      <c r="BD63" s="134">
        <f>'03.1 - Technologická část'!F41</f>
        <v>0</v>
      </c>
      <c r="BE63" s="4"/>
      <c r="BT63" s="135" t="s">
        <v>95</v>
      </c>
      <c r="BV63" s="135" t="s">
        <v>77</v>
      </c>
      <c r="BW63" s="135" t="s">
        <v>111</v>
      </c>
      <c r="BX63" s="135" t="s">
        <v>108</v>
      </c>
      <c r="CL63" s="135" t="s">
        <v>32</v>
      </c>
    </row>
    <row r="64" s="4" customFormat="1" ht="16.5" customHeight="1">
      <c r="A64" s="136" t="s">
        <v>92</v>
      </c>
      <c r="B64" s="65"/>
      <c r="C64" s="126"/>
      <c r="D64" s="126"/>
      <c r="E64" s="126"/>
      <c r="F64" s="126"/>
      <c r="G64" s="127" t="s">
        <v>112</v>
      </c>
      <c r="H64" s="127"/>
      <c r="I64" s="127"/>
      <c r="J64" s="127"/>
      <c r="K64" s="127"/>
      <c r="L64" s="126"/>
      <c r="M64" s="127" t="s">
        <v>113</v>
      </c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9">
        <f>'03.2 - Stavební část'!J34</f>
        <v>0</v>
      </c>
      <c r="AH64" s="126"/>
      <c r="AI64" s="126"/>
      <c r="AJ64" s="126"/>
      <c r="AK64" s="126"/>
      <c r="AL64" s="126"/>
      <c r="AM64" s="126"/>
      <c r="AN64" s="129">
        <f>SUM(AG64,AT64)</f>
        <v>0</v>
      </c>
      <c r="AO64" s="126"/>
      <c r="AP64" s="126"/>
      <c r="AQ64" s="130" t="s">
        <v>87</v>
      </c>
      <c r="AR64" s="67"/>
      <c r="AS64" s="131">
        <v>0</v>
      </c>
      <c r="AT64" s="132">
        <f>ROUND(SUM(AV64:AW64),2)</f>
        <v>0</v>
      </c>
      <c r="AU64" s="133">
        <f>'03.2 - Stavební část'!P100</f>
        <v>0</v>
      </c>
      <c r="AV64" s="132">
        <f>'03.2 - Stavební část'!J37</f>
        <v>0</v>
      </c>
      <c r="AW64" s="132">
        <f>'03.2 - Stavební část'!J38</f>
        <v>0</v>
      </c>
      <c r="AX64" s="132">
        <f>'03.2 - Stavební část'!J39</f>
        <v>0</v>
      </c>
      <c r="AY64" s="132">
        <f>'03.2 - Stavební část'!J40</f>
        <v>0</v>
      </c>
      <c r="AZ64" s="132">
        <f>'03.2 - Stavební část'!F37</f>
        <v>0</v>
      </c>
      <c r="BA64" s="132">
        <f>'03.2 - Stavební část'!F38</f>
        <v>0</v>
      </c>
      <c r="BB64" s="132">
        <f>'03.2 - Stavební část'!F39</f>
        <v>0</v>
      </c>
      <c r="BC64" s="132">
        <f>'03.2 - Stavební část'!F40</f>
        <v>0</v>
      </c>
      <c r="BD64" s="134">
        <f>'03.2 - Stavební část'!F41</f>
        <v>0</v>
      </c>
      <c r="BE64" s="4"/>
      <c r="BT64" s="135" t="s">
        <v>95</v>
      </c>
      <c r="BV64" s="135" t="s">
        <v>77</v>
      </c>
      <c r="BW64" s="135" t="s">
        <v>114</v>
      </c>
      <c r="BX64" s="135" t="s">
        <v>108</v>
      </c>
      <c r="CL64" s="135" t="s">
        <v>32</v>
      </c>
    </row>
    <row r="65" s="4" customFormat="1" ht="23.25" customHeight="1">
      <c r="A65" s="136" t="s">
        <v>92</v>
      </c>
      <c r="B65" s="65"/>
      <c r="C65" s="126"/>
      <c r="D65" s="126"/>
      <c r="E65" s="126"/>
      <c r="F65" s="127" t="s">
        <v>115</v>
      </c>
      <c r="G65" s="127"/>
      <c r="H65" s="127"/>
      <c r="I65" s="127"/>
      <c r="J65" s="127"/>
      <c r="K65" s="126"/>
      <c r="L65" s="127" t="s">
        <v>116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9">
        <f>'04 - Železniční přejezd v...'!J34</f>
        <v>0</v>
      </c>
      <c r="AH65" s="126"/>
      <c r="AI65" s="126"/>
      <c r="AJ65" s="126"/>
      <c r="AK65" s="126"/>
      <c r="AL65" s="126"/>
      <c r="AM65" s="126"/>
      <c r="AN65" s="129">
        <f>SUM(AG65,AT65)</f>
        <v>0</v>
      </c>
      <c r="AO65" s="126"/>
      <c r="AP65" s="126"/>
      <c r="AQ65" s="130" t="s">
        <v>87</v>
      </c>
      <c r="AR65" s="67"/>
      <c r="AS65" s="131">
        <v>0</v>
      </c>
      <c r="AT65" s="132">
        <f>ROUND(SUM(AV65:AW65),2)</f>
        <v>0</v>
      </c>
      <c r="AU65" s="133">
        <f>'04 - Železniční přejezd v...'!P100</f>
        <v>0</v>
      </c>
      <c r="AV65" s="132">
        <f>'04 - Železniční přejezd v...'!J37</f>
        <v>0</v>
      </c>
      <c r="AW65" s="132">
        <f>'04 - Železniční přejezd v...'!J38</f>
        <v>0</v>
      </c>
      <c r="AX65" s="132">
        <f>'04 - Železniční přejezd v...'!J39</f>
        <v>0</v>
      </c>
      <c r="AY65" s="132">
        <f>'04 - Železniční přejezd v...'!J40</f>
        <v>0</v>
      </c>
      <c r="AZ65" s="132">
        <f>'04 - Železniční přejezd v...'!F37</f>
        <v>0</v>
      </c>
      <c r="BA65" s="132">
        <f>'04 - Železniční přejezd v...'!F38</f>
        <v>0</v>
      </c>
      <c r="BB65" s="132">
        <f>'04 - Železniční přejezd v...'!F39</f>
        <v>0</v>
      </c>
      <c r="BC65" s="132">
        <f>'04 - Železniční přejezd v...'!F40</f>
        <v>0</v>
      </c>
      <c r="BD65" s="134">
        <f>'04 - Železniční přejezd v...'!F41</f>
        <v>0</v>
      </c>
      <c r="BE65" s="4"/>
      <c r="BT65" s="135" t="s">
        <v>90</v>
      </c>
      <c r="BV65" s="135" t="s">
        <v>77</v>
      </c>
      <c r="BW65" s="135" t="s">
        <v>117</v>
      </c>
      <c r="BX65" s="135" t="s">
        <v>88</v>
      </c>
      <c r="CL65" s="135" t="s">
        <v>32</v>
      </c>
    </row>
    <row r="66" s="4" customFormat="1" ht="23.25" customHeight="1">
      <c r="A66" s="4"/>
      <c r="B66" s="65"/>
      <c r="C66" s="126"/>
      <c r="D66" s="126"/>
      <c r="E66" s="127" t="s">
        <v>118</v>
      </c>
      <c r="F66" s="127"/>
      <c r="G66" s="127"/>
      <c r="H66" s="127"/>
      <c r="I66" s="127"/>
      <c r="J66" s="126"/>
      <c r="K66" s="127" t="s">
        <v>119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ROUND(AG67+AG72+AG75,2)</f>
        <v>0</v>
      </c>
      <c r="AH66" s="126"/>
      <c r="AI66" s="126"/>
      <c r="AJ66" s="126"/>
      <c r="AK66" s="126"/>
      <c r="AL66" s="126"/>
      <c r="AM66" s="126"/>
      <c r="AN66" s="129">
        <f>SUM(AG66,AT66)</f>
        <v>0</v>
      </c>
      <c r="AO66" s="126"/>
      <c r="AP66" s="126"/>
      <c r="AQ66" s="130" t="s">
        <v>87</v>
      </c>
      <c r="AR66" s="67"/>
      <c r="AS66" s="131">
        <f>ROUND(AS67+AS72+AS75,2)</f>
        <v>0</v>
      </c>
      <c r="AT66" s="132">
        <f>ROUND(SUM(AV66:AW66),2)</f>
        <v>0</v>
      </c>
      <c r="AU66" s="133">
        <f>ROUND(AU67+AU72+AU75,5)</f>
        <v>0</v>
      </c>
      <c r="AV66" s="132">
        <f>ROUND(AZ66*L29,2)</f>
        <v>0</v>
      </c>
      <c r="AW66" s="132">
        <f>ROUND(BA66*L30,2)</f>
        <v>0</v>
      </c>
      <c r="AX66" s="132">
        <f>ROUND(BB66*L29,2)</f>
        <v>0</v>
      </c>
      <c r="AY66" s="132">
        <f>ROUND(BC66*L30,2)</f>
        <v>0</v>
      </c>
      <c r="AZ66" s="132">
        <f>ROUND(AZ67+AZ72+AZ75,2)</f>
        <v>0</v>
      </c>
      <c r="BA66" s="132">
        <f>ROUND(BA67+BA72+BA75,2)</f>
        <v>0</v>
      </c>
      <c r="BB66" s="132">
        <f>ROUND(BB67+BB72+BB75,2)</f>
        <v>0</v>
      </c>
      <c r="BC66" s="132">
        <f>ROUND(BC67+BC72+BC75,2)</f>
        <v>0</v>
      </c>
      <c r="BD66" s="134">
        <f>ROUND(BD67+BD72+BD75,2)</f>
        <v>0</v>
      </c>
      <c r="BE66" s="4"/>
      <c r="BS66" s="135" t="s">
        <v>74</v>
      </c>
      <c r="BT66" s="135" t="s">
        <v>84</v>
      </c>
      <c r="BU66" s="135" t="s">
        <v>76</v>
      </c>
      <c r="BV66" s="135" t="s">
        <v>77</v>
      </c>
      <c r="BW66" s="135" t="s">
        <v>120</v>
      </c>
      <c r="BX66" s="135" t="s">
        <v>83</v>
      </c>
      <c r="CL66" s="135" t="s">
        <v>32</v>
      </c>
    </row>
    <row r="67" s="4" customFormat="1" ht="23.25" customHeight="1">
      <c r="A67" s="4"/>
      <c r="B67" s="65"/>
      <c r="C67" s="126"/>
      <c r="D67" s="126"/>
      <c r="E67" s="126"/>
      <c r="F67" s="127" t="s">
        <v>89</v>
      </c>
      <c r="G67" s="127"/>
      <c r="H67" s="127"/>
      <c r="I67" s="127"/>
      <c r="J67" s="127"/>
      <c r="K67" s="126"/>
      <c r="L67" s="127" t="s">
        <v>119</v>
      </c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ROUND(SUM(AG68:AG71),2)</f>
        <v>0</v>
      </c>
      <c r="AH67" s="126"/>
      <c r="AI67" s="126"/>
      <c r="AJ67" s="126"/>
      <c r="AK67" s="126"/>
      <c r="AL67" s="126"/>
      <c r="AM67" s="126"/>
      <c r="AN67" s="129">
        <f>SUM(AG67,AT67)</f>
        <v>0</v>
      </c>
      <c r="AO67" s="126"/>
      <c r="AP67" s="126"/>
      <c r="AQ67" s="130" t="s">
        <v>87</v>
      </c>
      <c r="AR67" s="67"/>
      <c r="AS67" s="131">
        <f>ROUND(SUM(AS68:AS71),2)</f>
        <v>0</v>
      </c>
      <c r="AT67" s="132">
        <f>ROUND(SUM(AV67:AW67),2)</f>
        <v>0</v>
      </c>
      <c r="AU67" s="133">
        <f>ROUND(SUM(AU68:AU71),5)</f>
        <v>0</v>
      </c>
      <c r="AV67" s="132">
        <f>ROUND(AZ67*L29,2)</f>
        <v>0</v>
      </c>
      <c r="AW67" s="132">
        <f>ROUND(BA67*L30,2)</f>
        <v>0</v>
      </c>
      <c r="AX67" s="132">
        <f>ROUND(BB67*L29,2)</f>
        <v>0</v>
      </c>
      <c r="AY67" s="132">
        <f>ROUND(BC67*L30,2)</f>
        <v>0</v>
      </c>
      <c r="AZ67" s="132">
        <f>ROUND(SUM(AZ68:AZ71),2)</f>
        <v>0</v>
      </c>
      <c r="BA67" s="132">
        <f>ROUND(SUM(BA68:BA71),2)</f>
        <v>0</v>
      </c>
      <c r="BB67" s="132">
        <f>ROUND(SUM(BB68:BB71),2)</f>
        <v>0</v>
      </c>
      <c r="BC67" s="132">
        <f>ROUND(SUM(BC68:BC71),2)</f>
        <v>0</v>
      </c>
      <c r="BD67" s="134">
        <f>ROUND(SUM(BD68:BD71),2)</f>
        <v>0</v>
      </c>
      <c r="BE67" s="4"/>
      <c r="BS67" s="135" t="s">
        <v>74</v>
      </c>
      <c r="BT67" s="135" t="s">
        <v>90</v>
      </c>
      <c r="BU67" s="135" t="s">
        <v>76</v>
      </c>
      <c r="BV67" s="135" t="s">
        <v>77</v>
      </c>
      <c r="BW67" s="135" t="s">
        <v>121</v>
      </c>
      <c r="BX67" s="135" t="s">
        <v>120</v>
      </c>
      <c r="CL67" s="135" t="s">
        <v>32</v>
      </c>
    </row>
    <row r="68" s="4" customFormat="1" ht="16.5" customHeight="1">
      <c r="A68" s="136" t="s">
        <v>92</v>
      </c>
      <c r="B68" s="65"/>
      <c r="C68" s="126"/>
      <c r="D68" s="126"/>
      <c r="E68" s="126"/>
      <c r="F68" s="126"/>
      <c r="G68" s="127" t="s">
        <v>93</v>
      </c>
      <c r="H68" s="127"/>
      <c r="I68" s="127"/>
      <c r="J68" s="127"/>
      <c r="K68" s="127"/>
      <c r="L68" s="126"/>
      <c r="M68" s="127" t="s">
        <v>94</v>
      </c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9">
        <f>'01.1 - Technologická část..._01'!J34</f>
        <v>0</v>
      </c>
      <c r="AH68" s="126"/>
      <c r="AI68" s="126"/>
      <c r="AJ68" s="126"/>
      <c r="AK68" s="126"/>
      <c r="AL68" s="126"/>
      <c r="AM68" s="126"/>
      <c r="AN68" s="129">
        <f>SUM(AG68,AT68)</f>
        <v>0</v>
      </c>
      <c r="AO68" s="126"/>
      <c r="AP68" s="126"/>
      <c r="AQ68" s="130" t="s">
        <v>87</v>
      </c>
      <c r="AR68" s="67"/>
      <c r="AS68" s="131">
        <v>0</v>
      </c>
      <c r="AT68" s="132">
        <f>ROUND(SUM(AV68:AW68),2)</f>
        <v>0</v>
      </c>
      <c r="AU68" s="133">
        <f>'01.1 - Technologická část..._01'!P92</f>
        <v>0</v>
      </c>
      <c r="AV68" s="132">
        <f>'01.1 - Technologická část..._01'!J37</f>
        <v>0</v>
      </c>
      <c r="AW68" s="132">
        <f>'01.1 - Technologická část..._01'!J38</f>
        <v>0</v>
      </c>
      <c r="AX68" s="132">
        <f>'01.1 - Technologická část..._01'!J39</f>
        <v>0</v>
      </c>
      <c r="AY68" s="132">
        <f>'01.1 - Technologická část..._01'!J40</f>
        <v>0</v>
      </c>
      <c r="AZ68" s="132">
        <f>'01.1 - Technologická část..._01'!F37</f>
        <v>0</v>
      </c>
      <c r="BA68" s="132">
        <f>'01.1 - Technologická část..._01'!F38</f>
        <v>0</v>
      </c>
      <c r="BB68" s="132">
        <f>'01.1 - Technologická část..._01'!F39</f>
        <v>0</v>
      </c>
      <c r="BC68" s="132">
        <f>'01.1 - Technologická část..._01'!F40</f>
        <v>0</v>
      </c>
      <c r="BD68" s="134">
        <f>'01.1 - Technologická část..._01'!F41</f>
        <v>0</v>
      </c>
      <c r="BE68" s="4"/>
      <c r="BT68" s="135" t="s">
        <v>95</v>
      </c>
      <c r="BV68" s="135" t="s">
        <v>77</v>
      </c>
      <c r="BW68" s="135" t="s">
        <v>122</v>
      </c>
      <c r="BX68" s="135" t="s">
        <v>121</v>
      </c>
      <c r="CL68" s="135" t="s">
        <v>32</v>
      </c>
    </row>
    <row r="69" s="4" customFormat="1" ht="16.5" customHeight="1">
      <c r="A69" s="136" t="s">
        <v>92</v>
      </c>
      <c r="B69" s="65"/>
      <c r="C69" s="126"/>
      <c r="D69" s="126"/>
      <c r="E69" s="126"/>
      <c r="F69" s="126"/>
      <c r="G69" s="127" t="s">
        <v>97</v>
      </c>
      <c r="H69" s="127"/>
      <c r="I69" s="127"/>
      <c r="J69" s="127"/>
      <c r="K69" s="127"/>
      <c r="L69" s="126"/>
      <c r="M69" s="127" t="s">
        <v>98</v>
      </c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9">
        <f>'01.2 - Stavební část - URS_01'!J34</f>
        <v>0</v>
      </c>
      <c r="AH69" s="126"/>
      <c r="AI69" s="126"/>
      <c r="AJ69" s="126"/>
      <c r="AK69" s="126"/>
      <c r="AL69" s="126"/>
      <c r="AM69" s="126"/>
      <c r="AN69" s="129">
        <f>SUM(AG69,AT69)</f>
        <v>0</v>
      </c>
      <c r="AO69" s="126"/>
      <c r="AP69" s="126"/>
      <c r="AQ69" s="130" t="s">
        <v>87</v>
      </c>
      <c r="AR69" s="67"/>
      <c r="AS69" s="131">
        <v>0</v>
      </c>
      <c r="AT69" s="132">
        <f>ROUND(SUM(AV69:AW69),2)</f>
        <v>0</v>
      </c>
      <c r="AU69" s="133">
        <f>'01.2 - Stavební část - URS_01'!P99</f>
        <v>0</v>
      </c>
      <c r="AV69" s="132">
        <f>'01.2 - Stavební část - URS_01'!J37</f>
        <v>0</v>
      </c>
      <c r="AW69" s="132">
        <f>'01.2 - Stavební část - URS_01'!J38</f>
        <v>0</v>
      </c>
      <c r="AX69" s="132">
        <f>'01.2 - Stavební část - URS_01'!J39</f>
        <v>0</v>
      </c>
      <c r="AY69" s="132">
        <f>'01.2 - Stavební část - URS_01'!J40</f>
        <v>0</v>
      </c>
      <c r="AZ69" s="132">
        <f>'01.2 - Stavební část - URS_01'!F37</f>
        <v>0</v>
      </c>
      <c r="BA69" s="132">
        <f>'01.2 - Stavební část - URS_01'!F38</f>
        <v>0</v>
      </c>
      <c r="BB69" s="132">
        <f>'01.2 - Stavební část - URS_01'!F39</f>
        <v>0</v>
      </c>
      <c r="BC69" s="132">
        <f>'01.2 - Stavební část - URS_01'!F40</f>
        <v>0</v>
      </c>
      <c r="BD69" s="134">
        <f>'01.2 - Stavební část - URS_01'!F41</f>
        <v>0</v>
      </c>
      <c r="BE69" s="4"/>
      <c r="BT69" s="135" t="s">
        <v>95</v>
      </c>
      <c r="BV69" s="135" t="s">
        <v>77</v>
      </c>
      <c r="BW69" s="135" t="s">
        <v>123</v>
      </c>
      <c r="BX69" s="135" t="s">
        <v>121</v>
      </c>
      <c r="CL69" s="135" t="s">
        <v>32</v>
      </c>
    </row>
    <row r="70" s="4" customFormat="1" ht="16.5" customHeight="1">
      <c r="A70" s="136" t="s">
        <v>92</v>
      </c>
      <c r="B70" s="65"/>
      <c r="C70" s="126"/>
      <c r="D70" s="126"/>
      <c r="E70" s="126"/>
      <c r="F70" s="126"/>
      <c r="G70" s="127" t="s">
        <v>100</v>
      </c>
      <c r="H70" s="127"/>
      <c r="I70" s="127"/>
      <c r="J70" s="127"/>
      <c r="K70" s="127"/>
      <c r="L70" s="126"/>
      <c r="M70" s="127" t="s">
        <v>101</v>
      </c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9">
        <f>'01.3 - Demontáže_01'!J34</f>
        <v>0</v>
      </c>
      <c r="AH70" s="126"/>
      <c r="AI70" s="126"/>
      <c r="AJ70" s="126"/>
      <c r="AK70" s="126"/>
      <c r="AL70" s="126"/>
      <c r="AM70" s="126"/>
      <c r="AN70" s="129">
        <f>SUM(AG70,AT70)</f>
        <v>0</v>
      </c>
      <c r="AO70" s="126"/>
      <c r="AP70" s="126"/>
      <c r="AQ70" s="130" t="s">
        <v>87</v>
      </c>
      <c r="AR70" s="67"/>
      <c r="AS70" s="131">
        <v>0</v>
      </c>
      <c r="AT70" s="132">
        <f>ROUND(SUM(AV70:AW70),2)</f>
        <v>0</v>
      </c>
      <c r="AU70" s="133">
        <f>'01.3 - Demontáže_01'!P92</f>
        <v>0</v>
      </c>
      <c r="AV70" s="132">
        <f>'01.3 - Demontáže_01'!J37</f>
        <v>0</v>
      </c>
      <c r="AW70" s="132">
        <f>'01.3 - Demontáže_01'!J38</f>
        <v>0</v>
      </c>
      <c r="AX70" s="132">
        <f>'01.3 - Demontáže_01'!J39</f>
        <v>0</v>
      </c>
      <c r="AY70" s="132">
        <f>'01.3 - Demontáže_01'!J40</f>
        <v>0</v>
      </c>
      <c r="AZ70" s="132">
        <f>'01.3 - Demontáže_01'!F37</f>
        <v>0</v>
      </c>
      <c r="BA70" s="132">
        <f>'01.3 - Demontáže_01'!F38</f>
        <v>0</v>
      </c>
      <c r="BB70" s="132">
        <f>'01.3 - Demontáže_01'!F39</f>
        <v>0</v>
      </c>
      <c r="BC70" s="132">
        <f>'01.3 - Demontáže_01'!F40</f>
        <v>0</v>
      </c>
      <c r="BD70" s="134">
        <f>'01.3 - Demontáže_01'!F41</f>
        <v>0</v>
      </c>
      <c r="BE70" s="4"/>
      <c r="BT70" s="135" t="s">
        <v>95</v>
      </c>
      <c r="BV70" s="135" t="s">
        <v>77</v>
      </c>
      <c r="BW70" s="135" t="s">
        <v>124</v>
      </c>
      <c r="BX70" s="135" t="s">
        <v>121</v>
      </c>
      <c r="CL70" s="135" t="s">
        <v>32</v>
      </c>
    </row>
    <row r="71" s="4" customFormat="1" ht="16.5" customHeight="1">
      <c r="A71" s="136" t="s">
        <v>92</v>
      </c>
      <c r="B71" s="65"/>
      <c r="C71" s="126"/>
      <c r="D71" s="126"/>
      <c r="E71" s="126"/>
      <c r="F71" s="126"/>
      <c r="G71" s="127" t="s">
        <v>103</v>
      </c>
      <c r="H71" s="127"/>
      <c r="I71" s="127"/>
      <c r="J71" s="127"/>
      <c r="K71" s="127"/>
      <c r="L71" s="126"/>
      <c r="M71" s="127" t="s">
        <v>104</v>
      </c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9">
        <f>'01.4 - Dodávky SSZT - NEO..._01'!J34</f>
        <v>0</v>
      </c>
      <c r="AH71" s="126"/>
      <c r="AI71" s="126"/>
      <c r="AJ71" s="126"/>
      <c r="AK71" s="126"/>
      <c r="AL71" s="126"/>
      <c r="AM71" s="126"/>
      <c r="AN71" s="129">
        <f>SUM(AG71,AT71)</f>
        <v>0</v>
      </c>
      <c r="AO71" s="126"/>
      <c r="AP71" s="126"/>
      <c r="AQ71" s="130" t="s">
        <v>87</v>
      </c>
      <c r="AR71" s="67"/>
      <c r="AS71" s="131">
        <v>0</v>
      </c>
      <c r="AT71" s="132">
        <f>ROUND(SUM(AV71:AW71),2)</f>
        <v>0</v>
      </c>
      <c r="AU71" s="133">
        <f>'01.4 - Dodávky SSZT - NEO..._01'!P91</f>
        <v>0</v>
      </c>
      <c r="AV71" s="132">
        <f>'01.4 - Dodávky SSZT - NEO..._01'!J37</f>
        <v>0</v>
      </c>
      <c r="AW71" s="132">
        <f>'01.4 - Dodávky SSZT - NEO..._01'!J38</f>
        <v>0</v>
      </c>
      <c r="AX71" s="132">
        <f>'01.4 - Dodávky SSZT - NEO..._01'!J39</f>
        <v>0</v>
      </c>
      <c r="AY71" s="132">
        <f>'01.4 - Dodávky SSZT - NEO..._01'!J40</f>
        <v>0</v>
      </c>
      <c r="AZ71" s="132">
        <f>'01.4 - Dodávky SSZT - NEO..._01'!F37</f>
        <v>0</v>
      </c>
      <c r="BA71" s="132">
        <f>'01.4 - Dodávky SSZT - NEO..._01'!F38</f>
        <v>0</v>
      </c>
      <c r="BB71" s="132">
        <f>'01.4 - Dodávky SSZT - NEO..._01'!F39</f>
        <v>0</v>
      </c>
      <c r="BC71" s="132">
        <f>'01.4 - Dodávky SSZT - NEO..._01'!F40</f>
        <v>0</v>
      </c>
      <c r="BD71" s="134">
        <f>'01.4 - Dodávky SSZT - NEO..._01'!F41</f>
        <v>0</v>
      </c>
      <c r="BE71" s="4"/>
      <c r="BT71" s="135" t="s">
        <v>95</v>
      </c>
      <c r="BV71" s="135" t="s">
        <v>77</v>
      </c>
      <c r="BW71" s="135" t="s">
        <v>125</v>
      </c>
      <c r="BX71" s="135" t="s">
        <v>121</v>
      </c>
      <c r="CL71" s="135" t="s">
        <v>32</v>
      </c>
    </row>
    <row r="72" s="4" customFormat="1" ht="16.5" customHeight="1">
      <c r="A72" s="4"/>
      <c r="B72" s="65"/>
      <c r="C72" s="126"/>
      <c r="D72" s="126"/>
      <c r="E72" s="126"/>
      <c r="F72" s="127" t="s">
        <v>106</v>
      </c>
      <c r="G72" s="127"/>
      <c r="H72" s="127"/>
      <c r="I72" s="127"/>
      <c r="J72" s="127"/>
      <c r="K72" s="126"/>
      <c r="L72" s="127" t="s">
        <v>107</v>
      </c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8">
        <f>ROUND(SUM(AG73:AG74),2)</f>
        <v>0</v>
      </c>
      <c r="AH72" s="126"/>
      <c r="AI72" s="126"/>
      <c r="AJ72" s="126"/>
      <c r="AK72" s="126"/>
      <c r="AL72" s="126"/>
      <c r="AM72" s="126"/>
      <c r="AN72" s="129">
        <f>SUM(AG72,AT72)</f>
        <v>0</v>
      </c>
      <c r="AO72" s="126"/>
      <c r="AP72" s="126"/>
      <c r="AQ72" s="130" t="s">
        <v>87</v>
      </c>
      <c r="AR72" s="67"/>
      <c r="AS72" s="131">
        <f>ROUND(SUM(AS73:AS74),2)</f>
        <v>0</v>
      </c>
      <c r="AT72" s="132">
        <f>ROUND(SUM(AV72:AW72),2)</f>
        <v>0</v>
      </c>
      <c r="AU72" s="133">
        <f>ROUND(SUM(AU73:AU74),5)</f>
        <v>0</v>
      </c>
      <c r="AV72" s="132">
        <f>ROUND(AZ72*L29,2)</f>
        <v>0</v>
      </c>
      <c r="AW72" s="132">
        <f>ROUND(BA72*L30,2)</f>
        <v>0</v>
      </c>
      <c r="AX72" s="132">
        <f>ROUND(BB72*L29,2)</f>
        <v>0</v>
      </c>
      <c r="AY72" s="132">
        <f>ROUND(BC72*L30,2)</f>
        <v>0</v>
      </c>
      <c r="AZ72" s="132">
        <f>ROUND(SUM(AZ73:AZ74),2)</f>
        <v>0</v>
      </c>
      <c r="BA72" s="132">
        <f>ROUND(SUM(BA73:BA74),2)</f>
        <v>0</v>
      </c>
      <c r="BB72" s="132">
        <f>ROUND(SUM(BB73:BB74),2)</f>
        <v>0</v>
      </c>
      <c r="BC72" s="132">
        <f>ROUND(SUM(BC73:BC74),2)</f>
        <v>0</v>
      </c>
      <c r="BD72" s="134">
        <f>ROUND(SUM(BD73:BD74),2)</f>
        <v>0</v>
      </c>
      <c r="BE72" s="4"/>
      <c r="BS72" s="135" t="s">
        <v>74</v>
      </c>
      <c r="BT72" s="135" t="s">
        <v>90</v>
      </c>
      <c r="BU72" s="135" t="s">
        <v>76</v>
      </c>
      <c r="BV72" s="135" t="s">
        <v>77</v>
      </c>
      <c r="BW72" s="135" t="s">
        <v>126</v>
      </c>
      <c r="BX72" s="135" t="s">
        <v>120</v>
      </c>
      <c r="CL72" s="135" t="s">
        <v>32</v>
      </c>
    </row>
    <row r="73" s="4" customFormat="1" ht="16.5" customHeight="1">
      <c r="A73" s="136" t="s">
        <v>92</v>
      </c>
      <c r="B73" s="65"/>
      <c r="C73" s="126"/>
      <c r="D73" s="126"/>
      <c r="E73" s="126"/>
      <c r="F73" s="126"/>
      <c r="G73" s="127" t="s">
        <v>109</v>
      </c>
      <c r="H73" s="127"/>
      <c r="I73" s="127"/>
      <c r="J73" s="127"/>
      <c r="K73" s="127"/>
      <c r="L73" s="126"/>
      <c r="M73" s="127" t="s">
        <v>110</v>
      </c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9">
        <f>'03.1 - Technologická část_01'!J34</f>
        <v>0</v>
      </c>
      <c r="AH73" s="126"/>
      <c r="AI73" s="126"/>
      <c r="AJ73" s="126"/>
      <c r="AK73" s="126"/>
      <c r="AL73" s="126"/>
      <c r="AM73" s="126"/>
      <c r="AN73" s="129">
        <f>SUM(AG73,AT73)</f>
        <v>0</v>
      </c>
      <c r="AO73" s="126"/>
      <c r="AP73" s="126"/>
      <c r="AQ73" s="130" t="s">
        <v>87</v>
      </c>
      <c r="AR73" s="67"/>
      <c r="AS73" s="131">
        <v>0</v>
      </c>
      <c r="AT73" s="132">
        <f>ROUND(SUM(AV73:AW73),2)</f>
        <v>0</v>
      </c>
      <c r="AU73" s="133">
        <f>'03.1 - Technologická část_01'!P92</f>
        <v>0</v>
      </c>
      <c r="AV73" s="132">
        <f>'03.1 - Technologická část_01'!J37</f>
        <v>0</v>
      </c>
      <c r="AW73" s="132">
        <f>'03.1 - Technologická část_01'!J38</f>
        <v>0</v>
      </c>
      <c r="AX73" s="132">
        <f>'03.1 - Technologická část_01'!J39</f>
        <v>0</v>
      </c>
      <c r="AY73" s="132">
        <f>'03.1 - Technologická část_01'!J40</f>
        <v>0</v>
      </c>
      <c r="AZ73" s="132">
        <f>'03.1 - Technologická část_01'!F37</f>
        <v>0</v>
      </c>
      <c r="BA73" s="132">
        <f>'03.1 - Technologická část_01'!F38</f>
        <v>0</v>
      </c>
      <c r="BB73" s="132">
        <f>'03.1 - Technologická část_01'!F39</f>
        <v>0</v>
      </c>
      <c r="BC73" s="132">
        <f>'03.1 - Technologická část_01'!F40</f>
        <v>0</v>
      </c>
      <c r="BD73" s="134">
        <f>'03.1 - Technologická část_01'!F41</f>
        <v>0</v>
      </c>
      <c r="BE73" s="4"/>
      <c r="BT73" s="135" t="s">
        <v>95</v>
      </c>
      <c r="BV73" s="135" t="s">
        <v>77</v>
      </c>
      <c r="BW73" s="135" t="s">
        <v>127</v>
      </c>
      <c r="BX73" s="135" t="s">
        <v>126</v>
      </c>
      <c r="CL73" s="135" t="s">
        <v>32</v>
      </c>
    </row>
    <row r="74" s="4" customFormat="1" ht="16.5" customHeight="1">
      <c r="A74" s="136" t="s">
        <v>92</v>
      </c>
      <c r="B74" s="65"/>
      <c r="C74" s="126"/>
      <c r="D74" s="126"/>
      <c r="E74" s="126"/>
      <c r="F74" s="126"/>
      <c r="G74" s="127" t="s">
        <v>112</v>
      </c>
      <c r="H74" s="127"/>
      <c r="I74" s="127"/>
      <c r="J74" s="127"/>
      <c r="K74" s="127"/>
      <c r="L74" s="126"/>
      <c r="M74" s="127" t="s">
        <v>113</v>
      </c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9">
        <f>'03.2 - Stavební část_01'!J34</f>
        <v>0</v>
      </c>
      <c r="AH74" s="126"/>
      <c r="AI74" s="126"/>
      <c r="AJ74" s="126"/>
      <c r="AK74" s="126"/>
      <c r="AL74" s="126"/>
      <c r="AM74" s="126"/>
      <c r="AN74" s="129">
        <f>SUM(AG74,AT74)</f>
        <v>0</v>
      </c>
      <c r="AO74" s="126"/>
      <c r="AP74" s="126"/>
      <c r="AQ74" s="130" t="s">
        <v>87</v>
      </c>
      <c r="AR74" s="67"/>
      <c r="AS74" s="131">
        <v>0</v>
      </c>
      <c r="AT74" s="132">
        <f>ROUND(SUM(AV74:AW74),2)</f>
        <v>0</v>
      </c>
      <c r="AU74" s="133">
        <f>'03.2 - Stavební část_01'!P100</f>
        <v>0</v>
      </c>
      <c r="AV74" s="132">
        <f>'03.2 - Stavební část_01'!J37</f>
        <v>0</v>
      </c>
      <c r="AW74" s="132">
        <f>'03.2 - Stavební část_01'!J38</f>
        <v>0</v>
      </c>
      <c r="AX74" s="132">
        <f>'03.2 - Stavební část_01'!J39</f>
        <v>0</v>
      </c>
      <c r="AY74" s="132">
        <f>'03.2 - Stavební část_01'!J40</f>
        <v>0</v>
      </c>
      <c r="AZ74" s="132">
        <f>'03.2 - Stavební část_01'!F37</f>
        <v>0</v>
      </c>
      <c r="BA74" s="132">
        <f>'03.2 - Stavební část_01'!F38</f>
        <v>0</v>
      </c>
      <c r="BB74" s="132">
        <f>'03.2 - Stavební část_01'!F39</f>
        <v>0</v>
      </c>
      <c r="BC74" s="132">
        <f>'03.2 - Stavební část_01'!F40</f>
        <v>0</v>
      </c>
      <c r="BD74" s="134">
        <f>'03.2 - Stavební část_01'!F41</f>
        <v>0</v>
      </c>
      <c r="BE74" s="4"/>
      <c r="BT74" s="135" t="s">
        <v>95</v>
      </c>
      <c r="BV74" s="135" t="s">
        <v>77</v>
      </c>
      <c r="BW74" s="135" t="s">
        <v>128</v>
      </c>
      <c r="BX74" s="135" t="s">
        <v>126</v>
      </c>
      <c r="CL74" s="135" t="s">
        <v>32</v>
      </c>
    </row>
    <row r="75" s="4" customFormat="1" ht="23.25" customHeight="1">
      <c r="A75" s="136" t="s">
        <v>92</v>
      </c>
      <c r="B75" s="65"/>
      <c r="C75" s="126"/>
      <c r="D75" s="126"/>
      <c r="E75" s="126"/>
      <c r="F75" s="127" t="s">
        <v>115</v>
      </c>
      <c r="G75" s="127"/>
      <c r="H75" s="127"/>
      <c r="I75" s="127"/>
      <c r="J75" s="127"/>
      <c r="K75" s="126"/>
      <c r="L75" s="127" t="s">
        <v>129</v>
      </c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9">
        <f>'04 - Železniční přejezd v..._01'!J34</f>
        <v>0</v>
      </c>
      <c r="AH75" s="126"/>
      <c r="AI75" s="126"/>
      <c r="AJ75" s="126"/>
      <c r="AK75" s="126"/>
      <c r="AL75" s="126"/>
      <c r="AM75" s="126"/>
      <c r="AN75" s="129">
        <f>SUM(AG75,AT75)</f>
        <v>0</v>
      </c>
      <c r="AO75" s="126"/>
      <c r="AP75" s="126"/>
      <c r="AQ75" s="130" t="s">
        <v>87</v>
      </c>
      <c r="AR75" s="67"/>
      <c r="AS75" s="131">
        <v>0</v>
      </c>
      <c r="AT75" s="132">
        <f>ROUND(SUM(AV75:AW75),2)</f>
        <v>0</v>
      </c>
      <c r="AU75" s="133">
        <f>'04 - Železniční přejezd v..._01'!P100</f>
        <v>0</v>
      </c>
      <c r="AV75" s="132">
        <f>'04 - Železniční přejezd v..._01'!J37</f>
        <v>0</v>
      </c>
      <c r="AW75" s="132">
        <f>'04 - Železniční přejezd v..._01'!J38</f>
        <v>0</v>
      </c>
      <c r="AX75" s="132">
        <f>'04 - Železniční přejezd v..._01'!J39</f>
        <v>0</v>
      </c>
      <c r="AY75" s="132">
        <f>'04 - Železniční přejezd v..._01'!J40</f>
        <v>0</v>
      </c>
      <c r="AZ75" s="132">
        <f>'04 - Železniční přejezd v..._01'!F37</f>
        <v>0</v>
      </c>
      <c r="BA75" s="132">
        <f>'04 - Železniční přejezd v..._01'!F38</f>
        <v>0</v>
      </c>
      <c r="BB75" s="132">
        <f>'04 - Železniční přejezd v..._01'!F39</f>
        <v>0</v>
      </c>
      <c r="BC75" s="132">
        <f>'04 - Železniční přejezd v..._01'!F40</f>
        <v>0</v>
      </c>
      <c r="BD75" s="134">
        <f>'04 - Železniční přejezd v..._01'!F41</f>
        <v>0</v>
      </c>
      <c r="BE75" s="4"/>
      <c r="BT75" s="135" t="s">
        <v>90</v>
      </c>
      <c r="BV75" s="135" t="s">
        <v>77</v>
      </c>
      <c r="BW75" s="135" t="s">
        <v>130</v>
      </c>
      <c r="BX75" s="135" t="s">
        <v>120</v>
      </c>
      <c r="CL75" s="135" t="s">
        <v>32</v>
      </c>
    </row>
    <row r="76" s="7" customFormat="1" ht="16.5" customHeight="1">
      <c r="A76" s="7"/>
      <c r="B76" s="113"/>
      <c r="C76" s="114"/>
      <c r="D76" s="115" t="s">
        <v>131</v>
      </c>
      <c r="E76" s="115"/>
      <c r="F76" s="115"/>
      <c r="G76" s="115"/>
      <c r="H76" s="115"/>
      <c r="I76" s="116"/>
      <c r="J76" s="115" t="s">
        <v>132</v>
      </c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7">
        <f>ROUND(AG77+AG80,2)</f>
        <v>0</v>
      </c>
      <c r="AH76" s="116"/>
      <c r="AI76" s="116"/>
      <c r="AJ76" s="116"/>
      <c r="AK76" s="116"/>
      <c r="AL76" s="116"/>
      <c r="AM76" s="116"/>
      <c r="AN76" s="118">
        <f>SUM(AG76,AT76)</f>
        <v>0</v>
      </c>
      <c r="AO76" s="116"/>
      <c r="AP76" s="116"/>
      <c r="AQ76" s="119" t="s">
        <v>133</v>
      </c>
      <c r="AR76" s="120"/>
      <c r="AS76" s="121">
        <f>ROUND(AS77+AS80,2)</f>
        <v>0</v>
      </c>
      <c r="AT76" s="122">
        <f>ROUND(SUM(AV76:AW76),2)</f>
        <v>0</v>
      </c>
      <c r="AU76" s="123">
        <f>ROUND(AU77+AU80,5)</f>
        <v>0</v>
      </c>
      <c r="AV76" s="122">
        <f>ROUND(AZ76*L29,2)</f>
        <v>0</v>
      </c>
      <c r="AW76" s="122">
        <f>ROUND(BA76*L30,2)</f>
        <v>0</v>
      </c>
      <c r="AX76" s="122">
        <f>ROUND(BB76*L29,2)</f>
        <v>0</v>
      </c>
      <c r="AY76" s="122">
        <f>ROUND(BC76*L30,2)</f>
        <v>0</v>
      </c>
      <c r="AZ76" s="122">
        <f>ROUND(AZ77+AZ80,2)</f>
        <v>0</v>
      </c>
      <c r="BA76" s="122">
        <f>ROUND(BA77+BA80,2)</f>
        <v>0</v>
      </c>
      <c r="BB76" s="122">
        <f>ROUND(BB77+BB80,2)</f>
        <v>0</v>
      </c>
      <c r="BC76" s="122">
        <f>ROUND(BC77+BC80,2)</f>
        <v>0</v>
      </c>
      <c r="BD76" s="124">
        <f>ROUND(BD77+BD80,2)</f>
        <v>0</v>
      </c>
      <c r="BE76" s="7"/>
      <c r="BS76" s="125" t="s">
        <v>74</v>
      </c>
      <c r="BT76" s="125" t="s">
        <v>82</v>
      </c>
      <c r="BU76" s="125" t="s">
        <v>76</v>
      </c>
      <c r="BV76" s="125" t="s">
        <v>77</v>
      </c>
      <c r="BW76" s="125" t="s">
        <v>134</v>
      </c>
      <c r="BX76" s="125" t="s">
        <v>5</v>
      </c>
      <c r="CL76" s="125" t="s">
        <v>32</v>
      </c>
      <c r="CM76" s="125" t="s">
        <v>84</v>
      </c>
    </row>
    <row r="77" s="4" customFormat="1" ht="23.25" customHeight="1">
      <c r="A77" s="4"/>
      <c r="B77" s="65"/>
      <c r="C77" s="126"/>
      <c r="D77" s="126"/>
      <c r="E77" s="127" t="s">
        <v>135</v>
      </c>
      <c r="F77" s="127"/>
      <c r="G77" s="127"/>
      <c r="H77" s="127"/>
      <c r="I77" s="127"/>
      <c r="J77" s="126"/>
      <c r="K77" s="127" t="s">
        <v>136</v>
      </c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8">
        <f>ROUND(SUM(AG78:AG79),2)</f>
        <v>0</v>
      </c>
      <c r="AH77" s="126"/>
      <c r="AI77" s="126"/>
      <c r="AJ77" s="126"/>
      <c r="AK77" s="126"/>
      <c r="AL77" s="126"/>
      <c r="AM77" s="126"/>
      <c r="AN77" s="129">
        <f>SUM(AG77,AT77)</f>
        <v>0</v>
      </c>
      <c r="AO77" s="126"/>
      <c r="AP77" s="126"/>
      <c r="AQ77" s="130" t="s">
        <v>87</v>
      </c>
      <c r="AR77" s="67"/>
      <c r="AS77" s="131">
        <f>ROUND(SUM(AS78:AS79),2)</f>
        <v>0</v>
      </c>
      <c r="AT77" s="132">
        <f>ROUND(SUM(AV77:AW77),2)</f>
        <v>0</v>
      </c>
      <c r="AU77" s="133">
        <f>ROUND(SUM(AU78:AU79),5)</f>
        <v>0</v>
      </c>
      <c r="AV77" s="132">
        <f>ROUND(AZ77*L29,2)</f>
        <v>0</v>
      </c>
      <c r="AW77" s="132">
        <f>ROUND(BA77*L30,2)</f>
        <v>0</v>
      </c>
      <c r="AX77" s="132">
        <f>ROUND(BB77*L29,2)</f>
        <v>0</v>
      </c>
      <c r="AY77" s="132">
        <f>ROUND(BC77*L30,2)</f>
        <v>0</v>
      </c>
      <c r="AZ77" s="132">
        <f>ROUND(SUM(AZ78:AZ79),2)</f>
        <v>0</v>
      </c>
      <c r="BA77" s="132">
        <f>ROUND(SUM(BA78:BA79),2)</f>
        <v>0</v>
      </c>
      <c r="BB77" s="132">
        <f>ROUND(SUM(BB78:BB79),2)</f>
        <v>0</v>
      </c>
      <c r="BC77" s="132">
        <f>ROUND(SUM(BC78:BC79),2)</f>
        <v>0</v>
      </c>
      <c r="BD77" s="134">
        <f>ROUND(SUM(BD78:BD79),2)</f>
        <v>0</v>
      </c>
      <c r="BE77" s="4"/>
      <c r="BS77" s="135" t="s">
        <v>74</v>
      </c>
      <c r="BT77" s="135" t="s">
        <v>84</v>
      </c>
      <c r="BU77" s="135" t="s">
        <v>76</v>
      </c>
      <c r="BV77" s="135" t="s">
        <v>77</v>
      </c>
      <c r="BW77" s="135" t="s">
        <v>137</v>
      </c>
      <c r="BX77" s="135" t="s">
        <v>134</v>
      </c>
      <c r="CL77" s="135" t="s">
        <v>32</v>
      </c>
    </row>
    <row r="78" s="4" customFormat="1" ht="16.5" customHeight="1">
      <c r="A78" s="136" t="s">
        <v>92</v>
      </c>
      <c r="B78" s="65"/>
      <c r="C78" s="126"/>
      <c r="D78" s="126"/>
      <c r="E78" s="126"/>
      <c r="F78" s="127" t="s">
        <v>89</v>
      </c>
      <c r="G78" s="127"/>
      <c r="H78" s="127"/>
      <c r="I78" s="127"/>
      <c r="J78" s="127"/>
      <c r="K78" s="126"/>
      <c r="L78" s="127" t="s">
        <v>110</v>
      </c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9">
        <f>'01 - Technologická část'!J34</f>
        <v>0</v>
      </c>
      <c r="AH78" s="126"/>
      <c r="AI78" s="126"/>
      <c r="AJ78" s="126"/>
      <c r="AK78" s="126"/>
      <c r="AL78" s="126"/>
      <c r="AM78" s="126"/>
      <c r="AN78" s="129">
        <f>SUM(AG78,AT78)</f>
        <v>0</v>
      </c>
      <c r="AO78" s="126"/>
      <c r="AP78" s="126"/>
      <c r="AQ78" s="130" t="s">
        <v>87</v>
      </c>
      <c r="AR78" s="67"/>
      <c r="AS78" s="131">
        <v>0</v>
      </c>
      <c r="AT78" s="132">
        <f>ROUND(SUM(AV78:AW78),2)</f>
        <v>0</v>
      </c>
      <c r="AU78" s="133">
        <f>'01 - Technologická část'!P92</f>
        <v>0</v>
      </c>
      <c r="AV78" s="132">
        <f>'01 - Technologická část'!J37</f>
        <v>0</v>
      </c>
      <c r="AW78" s="132">
        <f>'01 - Technologická část'!J38</f>
        <v>0</v>
      </c>
      <c r="AX78" s="132">
        <f>'01 - Technologická část'!J39</f>
        <v>0</v>
      </c>
      <c r="AY78" s="132">
        <f>'01 - Technologická část'!J40</f>
        <v>0</v>
      </c>
      <c r="AZ78" s="132">
        <f>'01 - Technologická část'!F37</f>
        <v>0</v>
      </c>
      <c r="BA78" s="132">
        <f>'01 - Technologická část'!F38</f>
        <v>0</v>
      </c>
      <c r="BB78" s="132">
        <f>'01 - Technologická část'!F39</f>
        <v>0</v>
      </c>
      <c r="BC78" s="132">
        <f>'01 - Technologická část'!F40</f>
        <v>0</v>
      </c>
      <c r="BD78" s="134">
        <f>'01 - Technologická část'!F41</f>
        <v>0</v>
      </c>
      <c r="BE78" s="4"/>
      <c r="BT78" s="135" t="s">
        <v>90</v>
      </c>
      <c r="BV78" s="135" t="s">
        <v>77</v>
      </c>
      <c r="BW78" s="135" t="s">
        <v>138</v>
      </c>
      <c r="BX78" s="135" t="s">
        <v>137</v>
      </c>
      <c r="CL78" s="135" t="s">
        <v>32</v>
      </c>
    </row>
    <row r="79" s="4" customFormat="1" ht="16.5" customHeight="1">
      <c r="A79" s="136" t="s">
        <v>92</v>
      </c>
      <c r="B79" s="65"/>
      <c r="C79" s="126"/>
      <c r="D79" s="126"/>
      <c r="E79" s="126"/>
      <c r="F79" s="127" t="s">
        <v>139</v>
      </c>
      <c r="G79" s="127"/>
      <c r="H79" s="127"/>
      <c r="I79" s="127"/>
      <c r="J79" s="127"/>
      <c r="K79" s="126"/>
      <c r="L79" s="127" t="s">
        <v>113</v>
      </c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9">
        <f>'02 - Stavební část'!J34</f>
        <v>0</v>
      </c>
      <c r="AH79" s="126"/>
      <c r="AI79" s="126"/>
      <c r="AJ79" s="126"/>
      <c r="AK79" s="126"/>
      <c r="AL79" s="126"/>
      <c r="AM79" s="126"/>
      <c r="AN79" s="129">
        <f>SUM(AG79,AT79)</f>
        <v>0</v>
      </c>
      <c r="AO79" s="126"/>
      <c r="AP79" s="126"/>
      <c r="AQ79" s="130" t="s">
        <v>87</v>
      </c>
      <c r="AR79" s="67"/>
      <c r="AS79" s="131">
        <v>0</v>
      </c>
      <c r="AT79" s="132">
        <f>ROUND(SUM(AV79:AW79),2)</f>
        <v>0</v>
      </c>
      <c r="AU79" s="133">
        <f>'02 - Stavební část'!P93</f>
        <v>0</v>
      </c>
      <c r="AV79" s="132">
        <f>'02 - Stavební část'!J37</f>
        <v>0</v>
      </c>
      <c r="AW79" s="132">
        <f>'02 - Stavební část'!J38</f>
        <v>0</v>
      </c>
      <c r="AX79" s="132">
        <f>'02 - Stavební část'!J39</f>
        <v>0</v>
      </c>
      <c r="AY79" s="132">
        <f>'02 - Stavební část'!J40</f>
        <v>0</v>
      </c>
      <c r="AZ79" s="132">
        <f>'02 - Stavební část'!F37</f>
        <v>0</v>
      </c>
      <c r="BA79" s="132">
        <f>'02 - Stavební část'!F38</f>
        <v>0</v>
      </c>
      <c r="BB79" s="132">
        <f>'02 - Stavební část'!F39</f>
        <v>0</v>
      </c>
      <c r="BC79" s="132">
        <f>'02 - Stavební část'!F40</f>
        <v>0</v>
      </c>
      <c r="BD79" s="134">
        <f>'02 - Stavební část'!F41</f>
        <v>0</v>
      </c>
      <c r="BE79" s="4"/>
      <c r="BT79" s="135" t="s">
        <v>90</v>
      </c>
      <c r="BV79" s="135" t="s">
        <v>77</v>
      </c>
      <c r="BW79" s="135" t="s">
        <v>140</v>
      </c>
      <c r="BX79" s="135" t="s">
        <v>137</v>
      </c>
      <c r="CL79" s="135" t="s">
        <v>32</v>
      </c>
    </row>
    <row r="80" s="4" customFormat="1" ht="23.25" customHeight="1">
      <c r="A80" s="4"/>
      <c r="B80" s="65"/>
      <c r="C80" s="126"/>
      <c r="D80" s="126"/>
      <c r="E80" s="127" t="s">
        <v>141</v>
      </c>
      <c r="F80" s="127"/>
      <c r="G80" s="127"/>
      <c r="H80" s="127"/>
      <c r="I80" s="127"/>
      <c r="J80" s="126"/>
      <c r="K80" s="127" t="s">
        <v>142</v>
      </c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27"/>
      <c r="AC80" s="127"/>
      <c r="AD80" s="127"/>
      <c r="AE80" s="127"/>
      <c r="AF80" s="127"/>
      <c r="AG80" s="128">
        <f>ROUND(SUM(AG81:AG82),2)</f>
        <v>0</v>
      </c>
      <c r="AH80" s="126"/>
      <c r="AI80" s="126"/>
      <c r="AJ80" s="126"/>
      <c r="AK80" s="126"/>
      <c r="AL80" s="126"/>
      <c r="AM80" s="126"/>
      <c r="AN80" s="129">
        <f>SUM(AG80,AT80)</f>
        <v>0</v>
      </c>
      <c r="AO80" s="126"/>
      <c r="AP80" s="126"/>
      <c r="AQ80" s="130" t="s">
        <v>87</v>
      </c>
      <c r="AR80" s="67"/>
      <c r="AS80" s="131">
        <f>ROUND(SUM(AS81:AS82),2)</f>
        <v>0</v>
      </c>
      <c r="AT80" s="132">
        <f>ROUND(SUM(AV80:AW80),2)</f>
        <v>0</v>
      </c>
      <c r="AU80" s="133">
        <f>ROUND(SUM(AU81:AU82),5)</f>
        <v>0</v>
      </c>
      <c r="AV80" s="132">
        <f>ROUND(AZ80*L29,2)</f>
        <v>0</v>
      </c>
      <c r="AW80" s="132">
        <f>ROUND(BA80*L30,2)</f>
        <v>0</v>
      </c>
      <c r="AX80" s="132">
        <f>ROUND(BB80*L29,2)</f>
        <v>0</v>
      </c>
      <c r="AY80" s="132">
        <f>ROUND(BC80*L30,2)</f>
        <v>0</v>
      </c>
      <c r="AZ80" s="132">
        <f>ROUND(SUM(AZ81:AZ82),2)</f>
        <v>0</v>
      </c>
      <c r="BA80" s="132">
        <f>ROUND(SUM(BA81:BA82),2)</f>
        <v>0</v>
      </c>
      <c r="BB80" s="132">
        <f>ROUND(SUM(BB81:BB82),2)</f>
        <v>0</v>
      </c>
      <c r="BC80" s="132">
        <f>ROUND(SUM(BC81:BC82),2)</f>
        <v>0</v>
      </c>
      <c r="BD80" s="134">
        <f>ROUND(SUM(BD81:BD82),2)</f>
        <v>0</v>
      </c>
      <c r="BE80" s="4"/>
      <c r="BS80" s="135" t="s">
        <v>74</v>
      </c>
      <c r="BT80" s="135" t="s">
        <v>84</v>
      </c>
      <c r="BU80" s="135" t="s">
        <v>76</v>
      </c>
      <c r="BV80" s="135" t="s">
        <v>77</v>
      </c>
      <c r="BW80" s="135" t="s">
        <v>143</v>
      </c>
      <c r="BX80" s="135" t="s">
        <v>134</v>
      </c>
      <c r="CL80" s="135" t="s">
        <v>32</v>
      </c>
    </row>
    <row r="81" s="4" customFormat="1" ht="16.5" customHeight="1">
      <c r="A81" s="136" t="s">
        <v>92</v>
      </c>
      <c r="B81" s="65"/>
      <c r="C81" s="126"/>
      <c r="D81" s="126"/>
      <c r="E81" s="126"/>
      <c r="F81" s="127" t="s">
        <v>89</v>
      </c>
      <c r="G81" s="127"/>
      <c r="H81" s="127"/>
      <c r="I81" s="127"/>
      <c r="J81" s="127"/>
      <c r="K81" s="126"/>
      <c r="L81" s="127" t="s">
        <v>110</v>
      </c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9">
        <f>'01 - Technologická část_01'!J34</f>
        <v>0</v>
      </c>
      <c r="AH81" s="126"/>
      <c r="AI81" s="126"/>
      <c r="AJ81" s="126"/>
      <c r="AK81" s="126"/>
      <c r="AL81" s="126"/>
      <c r="AM81" s="126"/>
      <c r="AN81" s="129">
        <f>SUM(AG81,AT81)</f>
        <v>0</v>
      </c>
      <c r="AO81" s="126"/>
      <c r="AP81" s="126"/>
      <c r="AQ81" s="130" t="s">
        <v>87</v>
      </c>
      <c r="AR81" s="67"/>
      <c r="AS81" s="131">
        <v>0</v>
      </c>
      <c r="AT81" s="132">
        <f>ROUND(SUM(AV81:AW81),2)</f>
        <v>0</v>
      </c>
      <c r="AU81" s="133">
        <f>'01 - Technologická část_01'!P92</f>
        <v>0</v>
      </c>
      <c r="AV81" s="132">
        <f>'01 - Technologická část_01'!J37</f>
        <v>0</v>
      </c>
      <c r="AW81" s="132">
        <f>'01 - Technologická část_01'!J38</f>
        <v>0</v>
      </c>
      <c r="AX81" s="132">
        <f>'01 - Technologická část_01'!J39</f>
        <v>0</v>
      </c>
      <c r="AY81" s="132">
        <f>'01 - Technologická část_01'!J40</f>
        <v>0</v>
      </c>
      <c r="AZ81" s="132">
        <f>'01 - Technologická část_01'!F37</f>
        <v>0</v>
      </c>
      <c r="BA81" s="132">
        <f>'01 - Technologická část_01'!F38</f>
        <v>0</v>
      </c>
      <c r="BB81" s="132">
        <f>'01 - Technologická část_01'!F39</f>
        <v>0</v>
      </c>
      <c r="BC81" s="132">
        <f>'01 - Technologická část_01'!F40</f>
        <v>0</v>
      </c>
      <c r="BD81" s="134">
        <f>'01 - Technologická část_01'!F41</f>
        <v>0</v>
      </c>
      <c r="BE81" s="4"/>
      <c r="BT81" s="135" t="s">
        <v>90</v>
      </c>
      <c r="BV81" s="135" t="s">
        <v>77</v>
      </c>
      <c r="BW81" s="135" t="s">
        <v>144</v>
      </c>
      <c r="BX81" s="135" t="s">
        <v>143</v>
      </c>
      <c r="CL81" s="135" t="s">
        <v>32</v>
      </c>
    </row>
    <row r="82" s="4" customFormat="1" ht="16.5" customHeight="1">
      <c r="A82" s="136" t="s">
        <v>92</v>
      </c>
      <c r="B82" s="65"/>
      <c r="C82" s="126"/>
      <c r="D82" s="126"/>
      <c r="E82" s="126"/>
      <c r="F82" s="127" t="s">
        <v>139</v>
      </c>
      <c r="G82" s="127"/>
      <c r="H82" s="127"/>
      <c r="I82" s="127"/>
      <c r="J82" s="127"/>
      <c r="K82" s="126"/>
      <c r="L82" s="127" t="s">
        <v>113</v>
      </c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9">
        <f>'02 - Stavební část_01'!J34</f>
        <v>0</v>
      </c>
      <c r="AH82" s="126"/>
      <c r="AI82" s="126"/>
      <c r="AJ82" s="126"/>
      <c r="AK82" s="126"/>
      <c r="AL82" s="126"/>
      <c r="AM82" s="126"/>
      <c r="AN82" s="129">
        <f>SUM(AG82,AT82)</f>
        <v>0</v>
      </c>
      <c r="AO82" s="126"/>
      <c r="AP82" s="126"/>
      <c r="AQ82" s="130" t="s">
        <v>87</v>
      </c>
      <c r="AR82" s="67"/>
      <c r="AS82" s="131">
        <v>0</v>
      </c>
      <c r="AT82" s="132">
        <f>ROUND(SUM(AV82:AW82),2)</f>
        <v>0</v>
      </c>
      <c r="AU82" s="133">
        <f>'02 - Stavební část_01'!P93</f>
        <v>0</v>
      </c>
      <c r="AV82" s="132">
        <f>'02 - Stavební část_01'!J37</f>
        <v>0</v>
      </c>
      <c r="AW82" s="132">
        <f>'02 - Stavební část_01'!J38</f>
        <v>0</v>
      </c>
      <c r="AX82" s="132">
        <f>'02 - Stavební část_01'!J39</f>
        <v>0</v>
      </c>
      <c r="AY82" s="132">
        <f>'02 - Stavební část_01'!J40</f>
        <v>0</v>
      </c>
      <c r="AZ82" s="132">
        <f>'02 - Stavební část_01'!F37</f>
        <v>0</v>
      </c>
      <c r="BA82" s="132">
        <f>'02 - Stavební část_01'!F38</f>
        <v>0</v>
      </c>
      <c r="BB82" s="132">
        <f>'02 - Stavební část_01'!F39</f>
        <v>0</v>
      </c>
      <c r="BC82" s="132">
        <f>'02 - Stavební část_01'!F40</f>
        <v>0</v>
      </c>
      <c r="BD82" s="134">
        <f>'02 - Stavební část_01'!F41</f>
        <v>0</v>
      </c>
      <c r="BE82" s="4"/>
      <c r="BT82" s="135" t="s">
        <v>90</v>
      </c>
      <c r="BV82" s="135" t="s">
        <v>77</v>
      </c>
      <c r="BW82" s="135" t="s">
        <v>145</v>
      </c>
      <c r="BX82" s="135" t="s">
        <v>143</v>
      </c>
      <c r="CL82" s="135" t="s">
        <v>32</v>
      </c>
    </row>
    <row r="83" s="7" customFormat="1" ht="16.5" customHeight="1">
      <c r="A83" s="136" t="s">
        <v>92</v>
      </c>
      <c r="B83" s="113"/>
      <c r="C83" s="114"/>
      <c r="D83" s="115" t="s">
        <v>146</v>
      </c>
      <c r="E83" s="115"/>
      <c r="F83" s="115"/>
      <c r="G83" s="115"/>
      <c r="H83" s="115"/>
      <c r="I83" s="116"/>
      <c r="J83" s="115" t="s">
        <v>147</v>
      </c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8">
        <f>'VON - Vedlejší a ostatní ...'!J30</f>
        <v>0</v>
      </c>
      <c r="AH83" s="116"/>
      <c r="AI83" s="116"/>
      <c r="AJ83" s="116"/>
      <c r="AK83" s="116"/>
      <c r="AL83" s="116"/>
      <c r="AM83" s="116"/>
      <c r="AN83" s="118">
        <f>SUM(AG83,AT83)</f>
        <v>0</v>
      </c>
      <c r="AO83" s="116"/>
      <c r="AP83" s="116"/>
      <c r="AQ83" s="119" t="s">
        <v>146</v>
      </c>
      <c r="AR83" s="120"/>
      <c r="AS83" s="137">
        <v>0</v>
      </c>
      <c r="AT83" s="138">
        <f>ROUND(SUM(AV83:AW83),2)</f>
        <v>0</v>
      </c>
      <c r="AU83" s="139">
        <f>'VON - Vedlejší a ostatní ...'!P84</f>
        <v>0</v>
      </c>
      <c r="AV83" s="138">
        <f>'VON - Vedlejší a ostatní ...'!J33</f>
        <v>0</v>
      </c>
      <c r="AW83" s="138">
        <f>'VON - Vedlejší a ostatní ...'!J34</f>
        <v>0</v>
      </c>
      <c r="AX83" s="138">
        <f>'VON - Vedlejší a ostatní ...'!J35</f>
        <v>0</v>
      </c>
      <c r="AY83" s="138">
        <f>'VON - Vedlejší a ostatní ...'!J36</f>
        <v>0</v>
      </c>
      <c r="AZ83" s="138">
        <f>'VON - Vedlejší a ostatní ...'!F33</f>
        <v>0</v>
      </c>
      <c r="BA83" s="138">
        <f>'VON - Vedlejší a ostatní ...'!F34</f>
        <v>0</v>
      </c>
      <c r="BB83" s="138">
        <f>'VON - Vedlejší a ostatní ...'!F35</f>
        <v>0</v>
      </c>
      <c r="BC83" s="138">
        <f>'VON - Vedlejší a ostatní ...'!F36</f>
        <v>0</v>
      </c>
      <c r="BD83" s="140">
        <f>'VON - Vedlejší a ostatní ...'!F37</f>
        <v>0</v>
      </c>
      <c r="BE83" s="7"/>
      <c r="BT83" s="125" t="s">
        <v>82</v>
      </c>
      <c r="BV83" s="125" t="s">
        <v>77</v>
      </c>
      <c r="BW83" s="125" t="s">
        <v>148</v>
      </c>
      <c r="BX83" s="125" t="s">
        <v>5</v>
      </c>
      <c r="CL83" s="125" t="s">
        <v>32</v>
      </c>
      <c r="CM83" s="125" t="s">
        <v>84</v>
      </c>
    </row>
    <row r="84" s="2" customFormat="1" ht="30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6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46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</row>
  </sheetData>
  <sheetProtection sheet="1" formatColumns="0" formatRows="0" objects="1" scenarios="1" spinCount="100000" saltValue="BdHQGB81KX9PGzunp+0Wk/sZ71TwnkGilgT/D+8cF4ZHGAeBpljpW6xVxiido79nkL/9l37E3lw3k1Nw+9YyEg==" hashValue="cOtyhUbPx1fd5NoDZAfKQcLCj99JHqpl6aohr28HlVCrvJ476B+0tVMzMdg7qhTwJpc9D76sT1Cpeam1Ag+rtg==" algorithmName="SHA-512" password="CC35"/>
  <mergeCells count="154">
    <mergeCell ref="G64:K64"/>
    <mergeCell ref="M64:AF64"/>
    <mergeCell ref="L65:AF65"/>
    <mergeCell ref="F65:J65"/>
    <mergeCell ref="E66:I66"/>
    <mergeCell ref="K66:AF66"/>
    <mergeCell ref="L67:AF67"/>
    <mergeCell ref="F67:J67"/>
    <mergeCell ref="M68:AF68"/>
    <mergeCell ref="G68:K68"/>
    <mergeCell ref="M69:AF69"/>
    <mergeCell ref="G69:K69"/>
    <mergeCell ref="G70:K70"/>
    <mergeCell ref="M70:AF70"/>
    <mergeCell ref="M71:AF71"/>
    <mergeCell ref="G71:K71"/>
    <mergeCell ref="L72:AF72"/>
    <mergeCell ref="F72:J72"/>
    <mergeCell ref="G73:K73"/>
    <mergeCell ref="M73:AF73"/>
    <mergeCell ref="M74:AF74"/>
    <mergeCell ref="G74:K74"/>
    <mergeCell ref="L75:AF75"/>
    <mergeCell ref="F75:J75"/>
    <mergeCell ref="J76:AF76"/>
    <mergeCell ref="D76:H76"/>
    <mergeCell ref="K77:AF77"/>
    <mergeCell ref="E77:I77"/>
    <mergeCell ref="F78:J78"/>
    <mergeCell ref="L78:AF78"/>
    <mergeCell ref="F79:J79"/>
    <mergeCell ref="L79:AF79"/>
    <mergeCell ref="E80:I80"/>
    <mergeCell ref="K80:AF80"/>
    <mergeCell ref="F81:J81"/>
    <mergeCell ref="L81:AF81"/>
    <mergeCell ref="F82:J82"/>
    <mergeCell ref="L82:AF82"/>
    <mergeCell ref="D83:H83"/>
    <mergeCell ref="J83:AF83"/>
    <mergeCell ref="AG61:AM61"/>
    <mergeCell ref="AN61:AP61"/>
    <mergeCell ref="AG62:AM62"/>
    <mergeCell ref="AN62:AP6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AN81:AP81"/>
    <mergeCell ref="AG81:AM81"/>
    <mergeCell ref="AN82:AP82"/>
    <mergeCell ref="AG82:AM82"/>
    <mergeCell ref="AN83:AP83"/>
    <mergeCell ref="AG83:AM83"/>
    <mergeCell ref="L45:AO45"/>
    <mergeCell ref="C52:G52"/>
    <mergeCell ref="I52:AF52"/>
    <mergeCell ref="J55:AF55"/>
    <mergeCell ref="D55:H55"/>
    <mergeCell ref="E56:I56"/>
    <mergeCell ref="K56:AF56"/>
    <mergeCell ref="L57:AF57"/>
    <mergeCell ref="F57:J57"/>
    <mergeCell ref="M58:AF58"/>
    <mergeCell ref="G58:K58"/>
    <mergeCell ref="G59:K59"/>
    <mergeCell ref="M59:AF59"/>
    <mergeCell ref="M60:AF60"/>
    <mergeCell ref="G60:K60"/>
    <mergeCell ref="G61:K61"/>
    <mergeCell ref="M61:AF61"/>
    <mergeCell ref="L62:AF62"/>
    <mergeCell ref="F62:J62"/>
    <mergeCell ref="M63:AF63"/>
    <mergeCell ref="G63:K63"/>
    <mergeCell ref="AM47:AN47"/>
    <mergeCell ref="AM49:AP49"/>
    <mergeCell ref="AS49:AT51"/>
    <mergeCell ref="AM50:AP50"/>
    <mergeCell ref="AG52:AM52"/>
    <mergeCell ref="AN52:AP52"/>
    <mergeCell ref="AN55:AP55"/>
    <mergeCell ref="AG55:AM55"/>
    <mergeCell ref="AG56:AM56"/>
    <mergeCell ref="AN56:AP56"/>
    <mergeCell ref="AG57:AM57"/>
    <mergeCell ref="AN57:AP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8" location="'01.1 - Technologická část...'!C2" display="/"/>
    <hyperlink ref="A59" location="'01.2 - Stavební část - URS'!C2" display="/"/>
    <hyperlink ref="A60" location="'01.3 - Demontáže'!C2" display="/"/>
    <hyperlink ref="A61" location="'01.4 - Dodávky SSZT - NEO...'!C2" display="/"/>
    <hyperlink ref="A63" location="'03.1 - Technologická část'!C2" display="/"/>
    <hyperlink ref="A64" location="'03.2 - Stavební část'!C2" display="/"/>
    <hyperlink ref="A65" location="'04 - Železniční přejezd v...'!C2" display="/"/>
    <hyperlink ref="A68" location="'01.1 - Technologická část..._01'!C2" display="/"/>
    <hyperlink ref="A69" location="'01.2 - Stavební část - URS_01'!C2" display="/"/>
    <hyperlink ref="A70" location="'01.3 - Demontáže_01'!C2" display="/"/>
    <hyperlink ref="A71" location="'01.4 - Dodávky SSZT - NEO..._01'!C2" display="/"/>
    <hyperlink ref="A73" location="'03.1 - Technologická část_01'!C2" display="/"/>
    <hyperlink ref="A74" location="'03.2 - Stavební část_01'!C2" display="/"/>
    <hyperlink ref="A75" location="'04 - Železniční přejezd v..._01'!C2" display="/"/>
    <hyperlink ref="A78" location="'01 - Technologická část'!C2" display="/"/>
    <hyperlink ref="A79" location="'02 - Stavební část'!C2" display="/"/>
    <hyperlink ref="A81" location="'01 - Technologická část_01'!C2" display="/"/>
    <hyperlink ref="A82" location="'02 - Stavební část_01'!C2" display="/"/>
    <hyperlink ref="A8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627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ROUND(J99,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ROUND((SUM(BE99:BE134)),  2)</f>
        <v>0</v>
      </c>
      <c r="G37" s="40"/>
      <c r="H37" s="40"/>
      <c r="I37" s="160">
        <v>0.20999999999999999</v>
      </c>
      <c r="J37" s="159">
        <f>ROUND(((SUM(BE99:BE134))*I37),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ROUND((SUM(BF99:BF134)),  2)</f>
        <v>0</v>
      </c>
      <c r="G38" s="40"/>
      <c r="H38" s="40"/>
      <c r="I38" s="160">
        <v>0.14999999999999999</v>
      </c>
      <c r="J38" s="159">
        <f>ROUND(((SUM(BF99:BF134))*I38),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ROUND((SUM(BG99:BG134)),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ROUND((SUM(BH99:BH134)),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ROUND((SUM(BI99:BI134)),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01.2 - Stavební část - URS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J99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1197</v>
      </c>
      <c r="E68" s="181"/>
      <c r="F68" s="181"/>
      <c r="G68" s="181"/>
      <c r="H68" s="181"/>
      <c r="I68" s="181"/>
      <c r="J68" s="182">
        <f>J100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1198</v>
      </c>
      <c r="E69" s="181"/>
      <c r="F69" s="181"/>
      <c r="G69" s="181"/>
      <c r="H69" s="181"/>
      <c r="I69" s="181"/>
      <c r="J69" s="182">
        <f>J105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857</v>
      </c>
      <c r="E70" s="181"/>
      <c r="F70" s="181"/>
      <c r="G70" s="181"/>
      <c r="H70" s="181"/>
      <c r="I70" s="181"/>
      <c r="J70" s="182">
        <f>J108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1199</v>
      </c>
      <c r="E71" s="181"/>
      <c r="F71" s="181"/>
      <c r="G71" s="181"/>
      <c r="H71" s="181"/>
      <c r="I71" s="181"/>
      <c r="J71" s="182">
        <f>J111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1200</v>
      </c>
      <c r="E72" s="181"/>
      <c r="F72" s="181"/>
      <c r="G72" s="181"/>
      <c r="H72" s="181"/>
      <c r="I72" s="181"/>
      <c r="J72" s="182">
        <f>J118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633</v>
      </c>
      <c r="E73" s="181"/>
      <c r="F73" s="181"/>
      <c r="G73" s="181"/>
      <c r="H73" s="181"/>
      <c r="I73" s="181"/>
      <c r="J73" s="182">
        <f>J122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2" customFormat="1" ht="19.92" customHeight="1">
      <c r="A74" s="12"/>
      <c r="B74" s="245"/>
      <c r="C74" s="126"/>
      <c r="D74" s="246" t="s">
        <v>635</v>
      </c>
      <c r="E74" s="247"/>
      <c r="F74" s="247"/>
      <c r="G74" s="247"/>
      <c r="H74" s="247"/>
      <c r="I74" s="247"/>
      <c r="J74" s="248">
        <f>J123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78"/>
      <c r="C75" s="179"/>
      <c r="D75" s="180" t="s">
        <v>1201</v>
      </c>
      <c r="E75" s="181"/>
      <c r="F75" s="181"/>
      <c r="G75" s="181"/>
      <c r="H75" s="181"/>
      <c r="I75" s="181"/>
      <c r="J75" s="182">
        <f>J127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161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Oprava PZS v ŽST Litoměřice horní nádraží</v>
      </c>
      <c r="F85" s="33"/>
      <c r="G85" s="33"/>
      <c r="H85" s="33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150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72" t="s">
        <v>151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152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40"/>
      <c r="B89" s="41"/>
      <c r="C89" s="42"/>
      <c r="D89" s="42"/>
      <c r="E89" s="173" t="s">
        <v>1173</v>
      </c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154</v>
      </c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E13</f>
        <v>01.2 - Stavební část - URS</v>
      </c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3" t="s">
        <v>22</v>
      </c>
      <c r="D93" s="42"/>
      <c r="E93" s="42"/>
      <c r="F93" s="28" t="str">
        <f>F16</f>
        <v xml:space="preserve"> </v>
      </c>
      <c r="G93" s="42"/>
      <c r="H93" s="42"/>
      <c r="I93" s="33" t="s">
        <v>24</v>
      </c>
      <c r="J93" s="74" t="str">
        <f>IF(J16="","",J16)</f>
        <v>28. 2. 2022</v>
      </c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3" t="s">
        <v>30</v>
      </c>
      <c r="D95" s="42"/>
      <c r="E95" s="42"/>
      <c r="F95" s="28" t="str">
        <f>E19</f>
        <v xml:space="preserve"> </v>
      </c>
      <c r="G95" s="42"/>
      <c r="H95" s="42"/>
      <c r="I95" s="33" t="s">
        <v>36</v>
      </c>
      <c r="J95" s="38" t="str">
        <f>E25</f>
        <v xml:space="preserve"> </v>
      </c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34</v>
      </c>
      <c r="D96" s="42"/>
      <c r="E96" s="42"/>
      <c r="F96" s="28" t="str">
        <f>IF(E22="","",E22)</f>
        <v>Vyplň údaj</v>
      </c>
      <c r="G96" s="42"/>
      <c r="H96" s="42"/>
      <c r="I96" s="33" t="s">
        <v>38</v>
      </c>
      <c r="J96" s="38" t="str">
        <f>E28</f>
        <v xml:space="preserve"> 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0" customFormat="1" ht="29.28" customHeight="1">
      <c r="A98" s="184"/>
      <c r="B98" s="185"/>
      <c r="C98" s="186" t="s">
        <v>162</v>
      </c>
      <c r="D98" s="187" t="s">
        <v>60</v>
      </c>
      <c r="E98" s="187" t="s">
        <v>56</v>
      </c>
      <c r="F98" s="187" t="s">
        <v>57</v>
      </c>
      <c r="G98" s="187" t="s">
        <v>163</v>
      </c>
      <c r="H98" s="187" t="s">
        <v>164</v>
      </c>
      <c r="I98" s="187" t="s">
        <v>165</v>
      </c>
      <c r="J98" s="188" t="s">
        <v>158</v>
      </c>
      <c r="K98" s="189" t="s">
        <v>166</v>
      </c>
      <c r="L98" s="190"/>
      <c r="M98" s="94" t="s">
        <v>32</v>
      </c>
      <c r="N98" s="95" t="s">
        <v>45</v>
      </c>
      <c r="O98" s="95" t="s">
        <v>167</v>
      </c>
      <c r="P98" s="95" t="s">
        <v>168</v>
      </c>
      <c r="Q98" s="95" t="s">
        <v>169</v>
      </c>
      <c r="R98" s="95" t="s">
        <v>170</v>
      </c>
      <c r="S98" s="95" t="s">
        <v>171</v>
      </c>
      <c r="T98" s="96" t="s">
        <v>172</v>
      </c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</row>
    <row r="99" s="2" customFormat="1" ht="22.8" customHeight="1">
      <c r="A99" s="40"/>
      <c r="B99" s="41"/>
      <c r="C99" s="101" t="s">
        <v>173</v>
      </c>
      <c r="D99" s="42"/>
      <c r="E99" s="42"/>
      <c r="F99" s="42"/>
      <c r="G99" s="42"/>
      <c r="H99" s="42"/>
      <c r="I99" s="42"/>
      <c r="J99" s="191">
        <f>BK99</f>
        <v>0</v>
      </c>
      <c r="K99" s="42"/>
      <c r="L99" s="46"/>
      <c r="M99" s="97"/>
      <c r="N99" s="192"/>
      <c r="O99" s="98"/>
      <c r="P99" s="193">
        <f>P100+P105+P108+P111+P118+P122+P127</f>
        <v>0</v>
      </c>
      <c r="Q99" s="98"/>
      <c r="R99" s="193">
        <f>R100+R105+R108+R111+R118+R122+R127</f>
        <v>0.94617999999999991</v>
      </c>
      <c r="S99" s="98"/>
      <c r="T99" s="194">
        <f>T100+T105+T108+T111+T118+T122+T127</f>
        <v>6.96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74</v>
      </c>
      <c r="AU99" s="18" t="s">
        <v>159</v>
      </c>
      <c r="BK99" s="195">
        <f>BK100+BK105+BK108+BK111+BK118+BK122+BK127</f>
        <v>0</v>
      </c>
    </row>
    <row r="100" s="11" customFormat="1" ht="25.92" customHeight="1">
      <c r="A100" s="11"/>
      <c r="B100" s="196"/>
      <c r="C100" s="197"/>
      <c r="D100" s="198" t="s">
        <v>74</v>
      </c>
      <c r="E100" s="199" t="s">
        <v>82</v>
      </c>
      <c r="F100" s="199" t="s">
        <v>640</v>
      </c>
      <c r="G100" s="197"/>
      <c r="H100" s="197"/>
      <c r="I100" s="200"/>
      <c r="J100" s="201">
        <f>BK100</f>
        <v>0</v>
      </c>
      <c r="K100" s="197"/>
      <c r="L100" s="202"/>
      <c r="M100" s="203"/>
      <c r="N100" s="204"/>
      <c r="O100" s="204"/>
      <c r="P100" s="205">
        <f>SUM(P101:P104)</f>
        <v>0</v>
      </c>
      <c r="Q100" s="204"/>
      <c r="R100" s="205">
        <f>SUM(R101:R104)</f>
        <v>0</v>
      </c>
      <c r="S100" s="204"/>
      <c r="T100" s="206">
        <f>SUM(T101:T104)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07" t="s">
        <v>82</v>
      </c>
      <c r="AT100" s="208" t="s">
        <v>74</v>
      </c>
      <c r="AU100" s="208" t="s">
        <v>75</v>
      </c>
      <c r="AY100" s="207" t="s">
        <v>176</v>
      </c>
      <c r="BK100" s="209">
        <f>SUM(BK101:BK104)</f>
        <v>0</v>
      </c>
    </row>
    <row r="101" s="2" customFormat="1" ht="24.15" customHeight="1">
      <c r="A101" s="40"/>
      <c r="B101" s="41"/>
      <c r="C101" s="230" t="s">
        <v>82</v>
      </c>
      <c r="D101" s="230" t="s">
        <v>201</v>
      </c>
      <c r="E101" s="231" t="s">
        <v>641</v>
      </c>
      <c r="F101" s="232" t="s">
        <v>642</v>
      </c>
      <c r="G101" s="233" t="s">
        <v>643</v>
      </c>
      <c r="H101" s="234">
        <v>1.4670000000000001</v>
      </c>
      <c r="I101" s="235"/>
      <c r="J101" s="236">
        <f>ROUND(I101*H101,2)</f>
        <v>0</v>
      </c>
      <c r="K101" s="237"/>
      <c r="L101" s="46"/>
      <c r="M101" s="238" t="s">
        <v>32</v>
      </c>
      <c r="N101" s="239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95</v>
      </c>
      <c r="AT101" s="223" t="s">
        <v>201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95</v>
      </c>
      <c r="BM101" s="223" t="s">
        <v>1202</v>
      </c>
    </row>
    <row r="102" s="2" customFormat="1">
      <c r="A102" s="40"/>
      <c r="B102" s="41"/>
      <c r="C102" s="42"/>
      <c r="D102" s="252" t="s">
        <v>645</v>
      </c>
      <c r="E102" s="42"/>
      <c r="F102" s="253" t="s">
        <v>646</v>
      </c>
      <c r="G102" s="42"/>
      <c r="H102" s="42"/>
      <c r="I102" s="227"/>
      <c r="J102" s="42"/>
      <c r="K102" s="42"/>
      <c r="L102" s="46"/>
      <c r="M102" s="228"/>
      <c r="N102" s="22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645</v>
      </c>
      <c r="AU102" s="18" t="s">
        <v>82</v>
      </c>
    </row>
    <row r="103" s="13" customFormat="1">
      <c r="A103" s="13"/>
      <c r="B103" s="254"/>
      <c r="C103" s="255"/>
      <c r="D103" s="225" t="s">
        <v>647</v>
      </c>
      <c r="E103" s="256" t="s">
        <v>32</v>
      </c>
      <c r="F103" s="257" t="s">
        <v>648</v>
      </c>
      <c r="G103" s="255"/>
      <c r="H103" s="256" t="s">
        <v>32</v>
      </c>
      <c r="I103" s="258"/>
      <c r="J103" s="255"/>
      <c r="K103" s="255"/>
      <c r="L103" s="259"/>
      <c r="M103" s="260"/>
      <c r="N103" s="261"/>
      <c r="O103" s="261"/>
      <c r="P103" s="261"/>
      <c r="Q103" s="261"/>
      <c r="R103" s="261"/>
      <c r="S103" s="261"/>
      <c r="T103" s="26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63" t="s">
        <v>647</v>
      </c>
      <c r="AU103" s="263" t="s">
        <v>82</v>
      </c>
      <c r="AV103" s="13" t="s">
        <v>82</v>
      </c>
      <c r="AW103" s="13" t="s">
        <v>37</v>
      </c>
      <c r="AX103" s="13" t="s">
        <v>75</v>
      </c>
      <c r="AY103" s="263" t="s">
        <v>176</v>
      </c>
    </row>
    <row r="104" s="14" customFormat="1">
      <c r="A104" s="14"/>
      <c r="B104" s="264"/>
      <c r="C104" s="265"/>
      <c r="D104" s="225" t="s">
        <v>647</v>
      </c>
      <c r="E104" s="266" t="s">
        <v>32</v>
      </c>
      <c r="F104" s="267" t="s">
        <v>1203</v>
      </c>
      <c r="G104" s="265"/>
      <c r="H104" s="268">
        <v>1.4670000000000001</v>
      </c>
      <c r="I104" s="269"/>
      <c r="J104" s="265"/>
      <c r="K104" s="265"/>
      <c r="L104" s="270"/>
      <c r="M104" s="271"/>
      <c r="N104" s="272"/>
      <c r="O104" s="272"/>
      <c r="P104" s="272"/>
      <c r="Q104" s="272"/>
      <c r="R104" s="272"/>
      <c r="S104" s="272"/>
      <c r="T104" s="27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74" t="s">
        <v>647</v>
      </c>
      <c r="AU104" s="274" t="s">
        <v>82</v>
      </c>
      <c r="AV104" s="14" t="s">
        <v>84</v>
      </c>
      <c r="AW104" s="14" t="s">
        <v>37</v>
      </c>
      <c r="AX104" s="14" t="s">
        <v>82</v>
      </c>
      <c r="AY104" s="274" t="s">
        <v>176</v>
      </c>
    </row>
    <row r="105" s="11" customFormat="1" ht="25.92" customHeight="1">
      <c r="A105" s="11"/>
      <c r="B105" s="196"/>
      <c r="C105" s="197"/>
      <c r="D105" s="198" t="s">
        <v>74</v>
      </c>
      <c r="E105" s="199" t="s">
        <v>84</v>
      </c>
      <c r="F105" s="199" t="s">
        <v>650</v>
      </c>
      <c r="G105" s="197"/>
      <c r="H105" s="197"/>
      <c r="I105" s="200"/>
      <c r="J105" s="201">
        <f>BK105</f>
        <v>0</v>
      </c>
      <c r="K105" s="197"/>
      <c r="L105" s="202"/>
      <c r="M105" s="203"/>
      <c r="N105" s="204"/>
      <c r="O105" s="204"/>
      <c r="P105" s="205">
        <f>SUM(P106:P107)</f>
        <v>0</v>
      </c>
      <c r="Q105" s="204"/>
      <c r="R105" s="205">
        <f>SUM(R106:R107)</f>
        <v>0.89359999999999995</v>
      </c>
      <c r="S105" s="204"/>
      <c r="T105" s="206">
        <f>SUM(T106:T107)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07" t="s">
        <v>82</v>
      </c>
      <c r="AT105" s="208" t="s">
        <v>74</v>
      </c>
      <c r="AU105" s="208" t="s">
        <v>75</v>
      </c>
      <c r="AY105" s="207" t="s">
        <v>176</v>
      </c>
      <c r="BK105" s="209">
        <f>SUM(BK106:BK107)</f>
        <v>0</v>
      </c>
    </row>
    <row r="106" s="2" customFormat="1" ht="21.75" customHeight="1">
      <c r="A106" s="40"/>
      <c r="B106" s="41"/>
      <c r="C106" s="230" t="s">
        <v>84</v>
      </c>
      <c r="D106" s="230" t="s">
        <v>201</v>
      </c>
      <c r="E106" s="231" t="s">
        <v>651</v>
      </c>
      <c r="F106" s="232" t="s">
        <v>652</v>
      </c>
      <c r="G106" s="233" t="s">
        <v>180</v>
      </c>
      <c r="H106" s="234">
        <v>10</v>
      </c>
      <c r="I106" s="235"/>
      <c r="J106" s="236">
        <f>ROUND(I106*H106,2)</f>
        <v>0</v>
      </c>
      <c r="K106" s="237"/>
      <c r="L106" s="46"/>
      <c r="M106" s="238" t="s">
        <v>32</v>
      </c>
      <c r="N106" s="239" t="s">
        <v>46</v>
      </c>
      <c r="O106" s="86"/>
      <c r="P106" s="221">
        <f>O106*H106</f>
        <v>0</v>
      </c>
      <c r="Q106" s="221">
        <v>0.089359999999999995</v>
      </c>
      <c r="R106" s="221">
        <f>Q106*H106</f>
        <v>0.89359999999999995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95</v>
      </c>
      <c r="AT106" s="223" t="s">
        <v>201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95</v>
      </c>
      <c r="BM106" s="223" t="s">
        <v>1204</v>
      </c>
    </row>
    <row r="107" s="2" customFormat="1">
      <c r="A107" s="40"/>
      <c r="B107" s="41"/>
      <c r="C107" s="42"/>
      <c r="D107" s="252" t="s">
        <v>645</v>
      </c>
      <c r="E107" s="42"/>
      <c r="F107" s="253" t="s">
        <v>654</v>
      </c>
      <c r="G107" s="42"/>
      <c r="H107" s="42"/>
      <c r="I107" s="227"/>
      <c r="J107" s="42"/>
      <c r="K107" s="42"/>
      <c r="L107" s="46"/>
      <c r="M107" s="228"/>
      <c r="N107" s="22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645</v>
      </c>
      <c r="AU107" s="18" t="s">
        <v>82</v>
      </c>
    </row>
    <row r="108" s="11" customFormat="1" ht="25.92" customHeight="1">
      <c r="A108" s="11"/>
      <c r="B108" s="196"/>
      <c r="C108" s="197"/>
      <c r="D108" s="198" t="s">
        <v>74</v>
      </c>
      <c r="E108" s="199" t="s">
        <v>214</v>
      </c>
      <c r="F108" s="199" t="s">
        <v>655</v>
      </c>
      <c r="G108" s="197"/>
      <c r="H108" s="197"/>
      <c r="I108" s="200"/>
      <c r="J108" s="201">
        <f>BK108</f>
        <v>0</v>
      </c>
      <c r="K108" s="197"/>
      <c r="L108" s="202"/>
      <c r="M108" s="203"/>
      <c r="N108" s="204"/>
      <c r="O108" s="204"/>
      <c r="P108" s="205">
        <f>SUM(P109:P110)</f>
        <v>0</v>
      </c>
      <c r="Q108" s="204"/>
      <c r="R108" s="205">
        <f>SUM(R109:R110)</f>
        <v>0</v>
      </c>
      <c r="S108" s="204"/>
      <c r="T108" s="206">
        <f>SUM(T109:T110)</f>
        <v>6.96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207" t="s">
        <v>82</v>
      </c>
      <c r="AT108" s="208" t="s">
        <v>74</v>
      </c>
      <c r="AU108" s="208" t="s">
        <v>75</v>
      </c>
      <c r="AY108" s="207" t="s">
        <v>176</v>
      </c>
      <c r="BK108" s="209">
        <f>SUM(BK109:BK110)</f>
        <v>0</v>
      </c>
    </row>
    <row r="109" s="2" customFormat="1" ht="21.75" customHeight="1">
      <c r="A109" s="40"/>
      <c r="B109" s="41"/>
      <c r="C109" s="230" t="s">
        <v>90</v>
      </c>
      <c r="D109" s="230" t="s">
        <v>201</v>
      </c>
      <c r="E109" s="231" t="s">
        <v>656</v>
      </c>
      <c r="F109" s="232" t="s">
        <v>657</v>
      </c>
      <c r="G109" s="233" t="s">
        <v>180</v>
      </c>
      <c r="H109" s="234">
        <v>2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3.48</v>
      </c>
      <c r="T109" s="222">
        <f>S109*H109</f>
        <v>6.96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95</v>
      </c>
      <c r="AT109" s="223" t="s">
        <v>201</v>
      </c>
      <c r="AU109" s="223" t="s">
        <v>82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95</v>
      </c>
      <c r="BM109" s="223" t="s">
        <v>1205</v>
      </c>
    </row>
    <row r="110" s="2" customFormat="1">
      <c r="A110" s="40"/>
      <c r="B110" s="41"/>
      <c r="C110" s="42"/>
      <c r="D110" s="252" t="s">
        <v>645</v>
      </c>
      <c r="E110" s="42"/>
      <c r="F110" s="253" t="s">
        <v>659</v>
      </c>
      <c r="G110" s="42"/>
      <c r="H110" s="42"/>
      <c r="I110" s="227"/>
      <c r="J110" s="42"/>
      <c r="K110" s="42"/>
      <c r="L110" s="46"/>
      <c r="M110" s="228"/>
      <c r="N110" s="22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645</v>
      </c>
      <c r="AU110" s="18" t="s">
        <v>82</v>
      </c>
    </row>
    <row r="111" s="11" customFormat="1" ht="25.92" customHeight="1">
      <c r="A111" s="11"/>
      <c r="B111" s="196"/>
      <c r="C111" s="197"/>
      <c r="D111" s="198" t="s">
        <v>74</v>
      </c>
      <c r="E111" s="199" t="s">
        <v>660</v>
      </c>
      <c r="F111" s="199" t="s">
        <v>661</v>
      </c>
      <c r="G111" s="197"/>
      <c r="H111" s="197"/>
      <c r="I111" s="200"/>
      <c r="J111" s="201">
        <f>BK111</f>
        <v>0</v>
      </c>
      <c r="K111" s="197"/>
      <c r="L111" s="202"/>
      <c r="M111" s="203"/>
      <c r="N111" s="204"/>
      <c r="O111" s="204"/>
      <c r="P111" s="205">
        <f>SUM(P112:P117)</f>
        <v>0</v>
      </c>
      <c r="Q111" s="204"/>
      <c r="R111" s="205">
        <f>SUM(R112:R117)</f>
        <v>0</v>
      </c>
      <c r="S111" s="204"/>
      <c r="T111" s="206">
        <f>SUM(T112:T117)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207" t="s">
        <v>82</v>
      </c>
      <c r="AT111" s="208" t="s">
        <v>74</v>
      </c>
      <c r="AU111" s="208" t="s">
        <v>75</v>
      </c>
      <c r="AY111" s="207" t="s">
        <v>176</v>
      </c>
      <c r="BK111" s="209">
        <f>SUM(BK112:BK117)</f>
        <v>0</v>
      </c>
    </row>
    <row r="112" s="2" customFormat="1" ht="24.15" customHeight="1">
      <c r="A112" s="40"/>
      <c r="B112" s="41"/>
      <c r="C112" s="230" t="s">
        <v>95</v>
      </c>
      <c r="D112" s="230" t="s">
        <v>201</v>
      </c>
      <c r="E112" s="231" t="s">
        <v>662</v>
      </c>
      <c r="F112" s="232" t="s">
        <v>663</v>
      </c>
      <c r="G112" s="233" t="s">
        <v>664</v>
      </c>
      <c r="H112" s="234">
        <v>2.25</v>
      </c>
      <c r="I112" s="235"/>
      <c r="J112" s="236">
        <f>ROUND(I112*H112,2)</f>
        <v>0</v>
      </c>
      <c r="K112" s="237"/>
      <c r="L112" s="46"/>
      <c r="M112" s="238" t="s">
        <v>32</v>
      </c>
      <c r="N112" s="239" t="s">
        <v>46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95</v>
      </c>
      <c r="AT112" s="223" t="s">
        <v>201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95</v>
      </c>
      <c r="BM112" s="223" t="s">
        <v>1206</v>
      </c>
    </row>
    <row r="113" s="2" customFormat="1">
      <c r="A113" s="40"/>
      <c r="B113" s="41"/>
      <c r="C113" s="42"/>
      <c r="D113" s="252" t="s">
        <v>645</v>
      </c>
      <c r="E113" s="42"/>
      <c r="F113" s="253" t="s">
        <v>666</v>
      </c>
      <c r="G113" s="42"/>
      <c r="H113" s="42"/>
      <c r="I113" s="227"/>
      <c r="J113" s="42"/>
      <c r="K113" s="42"/>
      <c r="L113" s="46"/>
      <c r="M113" s="228"/>
      <c r="N113" s="22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645</v>
      </c>
      <c r="AU113" s="18" t="s">
        <v>82</v>
      </c>
    </row>
    <row r="114" s="2" customFormat="1" ht="24.15" customHeight="1">
      <c r="A114" s="40"/>
      <c r="B114" s="41"/>
      <c r="C114" s="230" t="s">
        <v>196</v>
      </c>
      <c r="D114" s="230" t="s">
        <v>201</v>
      </c>
      <c r="E114" s="231" t="s">
        <v>667</v>
      </c>
      <c r="F114" s="232" t="s">
        <v>668</v>
      </c>
      <c r="G114" s="233" t="s">
        <v>664</v>
      </c>
      <c r="H114" s="234">
        <v>42.25</v>
      </c>
      <c r="I114" s="235"/>
      <c r="J114" s="236">
        <f>ROUND(I114*H114,2)</f>
        <v>0</v>
      </c>
      <c r="K114" s="237"/>
      <c r="L114" s="46"/>
      <c r="M114" s="238" t="s">
        <v>32</v>
      </c>
      <c r="N114" s="239" t="s">
        <v>46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95</v>
      </c>
      <c r="AT114" s="223" t="s">
        <v>201</v>
      </c>
      <c r="AU114" s="223" t="s">
        <v>82</v>
      </c>
      <c r="AY114" s="18" t="s">
        <v>176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82</v>
      </c>
      <c r="BK114" s="224">
        <f>ROUND(I114*H114,2)</f>
        <v>0</v>
      </c>
      <c r="BL114" s="18" t="s">
        <v>95</v>
      </c>
      <c r="BM114" s="223" t="s">
        <v>1207</v>
      </c>
    </row>
    <row r="115" s="2" customFormat="1">
      <c r="A115" s="40"/>
      <c r="B115" s="41"/>
      <c r="C115" s="42"/>
      <c r="D115" s="252" t="s">
        <v>645</v>
      </c>
      <c r="E115" s="42"/>
      <c r="F115" s="253" t="s">
        <v>670</v>
      </c>
      <c r="G115" s="42"/>
      <c r="H115" s="42"/>
      <c r="I115" s="227"/>
      <c r="J115" s="42"/>
      <c r="K115" s="42"/>
      <c r="L115" s="46"/>
      <c r="M115" s="228"/>
      <c r="N115" s="22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645</v>
      </c>
      <c r="AU115" s="18" t="s">
        <v>82</v>
      </c>
    </row>
    <row r="116" s="2" customFormat="1" ht="24.15" customHeight="1">
      <c r="A116" s="40"/>
      <c r="B116" s="41"/>
      <c r="C116" s="230" t="s">
        <v>200</v>
      </c>
      <c r="D116" s="230" t="s">
        <v>201</v>
      </c>
      <c r="E116" s="231" t="s">
        <v>672</v>
      </c>
      <c r="F116" s="232" t="s">
        <v>673</v>
      </c>
      <c r="G116" s="233" t="s">
        <v>664</v>
      </c>
      <c r="H116" s="234">
        <v>2.25</v>
      </c>
      <c r="I116" s="235"/>
      <c r="J116" s="236">
        <f>ROUND(I116*H116,2)</f>
        <v>0</v>
      </c>
      <c r="K116" s="237"/>
      <c r="L116" s="46"/>
      <c r="M116" s="238" t="s">
        <v>32</v>
      </c>
      <c r="N116" s="239" t="s">
        <v>46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95</v>
      </c>
      <c r="AT116" s="223" t="s">
        <v>201</v>
      </c>
      <c r="AU116" s="223" t="s">
        <v>82</v>
      </c>
      <c r="AY116" s="18" t="s">
        <v>176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82</v>
      </c>
      <c r="BK116" s="224">
        <f>ROUND(I116*H116,2)</f>
        <v>0</v>
      </c>
      <c r="BL116" s="18" t="s">
        <v>95</v>
      </c>
      <c r="BM116" s="223" t="s">
        <v>1208</v>
      </c>
    </row>
    <row r="117" s="2" customFormat="1">
      <c r="A117" s="40"/>
      <c r="B117" s="41"/>
      <c r="C117" s="42"/>
      <c r="D117" s="252" t="s">
        <v>645</v>
      </c>
      <c r="E117" s="42"/>
      <c r="F117" s="253" t="s">
        <v>675</v>
      </c>
      <c r="G117" s="42"/>
      <c r="H117" s="42"/>
      <c r="I117" s="227"/>
      <c r="J117" s="42"/>
      <c r="K117" s="42"/>
      <c r="L117" s="46"/>
      <c r="M117" s="228"/>
      <c r="N117" s="22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645</v>
      </c>
      <c r="AU117" s="18" t="s">
        <v>82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678</v>
      </c>
      <c r="F118" s="199" t="s">
        <v>679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SUM(P119:P121)</f>
        <v>0</v>
      </c>
      <c r="Q118" s="204"/>
      <c r="R118" s="205">
        <f>SUM(R119:R121)</f>
        <v>0.032399999999999998</v>
      </c>
      <c r="S118" s="204"/>
      <c r="T118" s="206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74</v>
      </c>
      <c r="AU118" s="208" t="s">
        <v>75</v>
      </c>
      <c r="AY118" s="207" t="s">
        <v>176</v>
      </c>
      <c r="BK118" s="209">
        <f>SUM(BK119:BK121)</f>
        <v>0</v>
      </c>
    </row>
    <row r="119" s="2" customFormat="1" ht="24.15" customHeight="1">
      <c r="A119" s="40"/>
      <c r="B119" s="41"/>
      <c r="C119" s="230" t="s">
        <v>206</v>
      </c>
      <c r="D119" s="230" t="s">
        <v>201</v>
      </c>
      <c r="E119" s="231" t="s">
        <v>680</v>
      </c>
      <c r="F119" s="232" t="s">
        <v>681</v>
      </c>
      <c r="G119" s="233" t="s">
        <v>180</v>
      </c>
      <c r="H119" s="234">
        <v>4</v>
      </c>
      <c r="I119" s="235"/>
      <c r="J119" s="236">
        <f>ROUND(I119*H119,2)</f>
        <v>0</v>
      </c>
      <c r="K119" s="237"/>
      <c r="L119" s="46"/>
      <c r="M119" s="238" t="s">
        <v>32</v>
      </c>
      <c r="N119" s="239" t="s">
        <v>46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241</v>
      </c>
      <c r="AT119" s="223" t="s">
        <v>201</v>
      </c>
      <c r="AU119" s="223" t="s">
        <v>82</v>
      </c>
      <c r="AY119" s="18" t="s">
        <v>176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82</v>
      </c>
      <c r="BK119" s="224">
        <f>ROUND(I119*H119,2)</f>
        <v>0</v>
      </c>
      <c r="BL119" s="18" t="s">
        <v>241</v>
      </c>
      <c r="BM119" s="223" t="s">
        <v>1209</v>
      </c>
    </row>
    <row r="120" s="2" customFormat="1">
      <c r="A120" s="40"/>
      <c r="B120" s="41"/>
      <c r="C120" s="42"/>
      <c r="D120" s="252" t="s">
        <v>645</v>
      </c>
      <c r="E120" s="42"/>
      <c r="F120" s="253" t="s">
        <v>683</v>
      </c>
      <c r="G120" s="42"/>
      <c r="H120" s="42"/>
      <c r="I120" s="227"/>
      <c r="J120" s="42"/>
      <c r="K120" s="42"/>
      <c r="L120" s="46"/>
      <c r="M120" s="228"/>
      <c r="N120" s="22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645</v>
      </c>
      <c r="AU120" s="18" t="s">
        <v>82</v>
      </c>
    </row>
    <row r="121" s="2" customFormat="1" ht="16.5" customHeight="1">
      <c r="A121" s="40"/>
      <c r="B121" s="41"/>
      <c r="C121" s="210" t="s">
        <v>210</v>
      </c>
      <c r="D121" s="210" t="s">
        <v>177</v>
      </c>
      <c r="E121" s="211" t="s">
        <v>684</v>
      </c>
      <c r="F121" s="212" t="s">
        <v>685</v>
      </c>
      <c r="G121" s="213" t="s">
        <v>180</v>
      </c>
      <c r="H121" s="214">
        <v>4</v>
      </c>
      <c r="I121" s="215"/>
      <c r="J121" s="216">
        <f>ROUND(I121*H121,2)</f>
        <v>0</v>
      </c>
      <c r="K121" s="217"/>
      <c r="L121" s="218"/>
      <c r="M121" s="219" t="s">
        <v>32</v>
      </c>
      <c r="N121" s="220" t="s">
        <v>46</v>
      </c>
      <c r="O121" s="86"/>
      <c r="P121" s="221">
        <f>O121*H121</f>
        <v>0</v>
      </c>
      <c r="Q121" s="221">
        <v>0.0080999999999999996</v>
      </c>
      <c r="R121" s="221">
        <f>Q121*H121</f>
        <v>0.032399999999999998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305</v>
      </c>
      <c r="AT121" s="223" t="s">
        <v>177</v>
      </c>
      <c r="AU121" s="223" t="s">
        <v>82</v>
      </c>
      <c r="AY121" s="18" t="s">
        <v>176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82</v>
      </c>
      <c r="BK121" s="224">
        <f>ROUND(I121*H121,2)</f>
        <v>0</v>
      </c>
      <c r="BL121" s="18" t="s">
        <v>241</v>
      </c>
      <c r="BM121" s="223" t="s">
        <v>1210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676</v>
      </c>
      <c r="F122" s="199" t="s">
        <v>677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P123</f>
        <v>0</v>
      </c>
      <c r="Q122" s="204"/>
      <c r="R122" s="205">
        <f>R123</f>
        <v>0.02018</v>
      </c>
      <c r="S122" s="204"/>
      <c r="T122" s="206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74</v>
      </c>
      <c r="AU122" s="208" t="s">
        <v>75</v>
      </c>
      <c r="AY122" s="207" t="s">
        <v>176</v>
      </c>
      <c r="BK122" s="209">
        <f>BK123</f>
        <v>0</v>
      </c>
    </row>
    <row r="123" s="11" customFormat="1" ht="22.8" customHeight="1">
      <c r="A123" s="11"/>
      <c r="B123" s="196"/>
      <c r="C123" s="197"/>
      <c r="D123" s="198" t="s">
        <v>74</v>
      </c>
      <c r="E123" s="250" t="s">
        <v>687</v>
      </c>
      <c r="F123" s="250" t="s">
        <v>688</v>
      </c>
      <c r="G123" s="197"/>
      <c r="H123" s="197"/>
      <c r="I123" s="200"/>
      <c r="J123" s="251">
        <f>BK123</f>
        <v>0</v>
      </c>
      <c r="K123" s="197"/>
      <c r="L123" s="202"/>
      <c r="M123" s="203"/>
      <c r="N123" s="204"/>
      <c r="O123" s="204"/>
      <c r="P123" s="205">
        <f>SUM(P124:P126)</f>
        <v>0</v>
      </c>
      <c r="Q123" s="204"/>
      <c r="R123" s="205">
        <f>SUM(R124:R126)</f>
        <v>0.02018</v>
      </c>
      <c r="S123" s="204"/>
      <c r="T123" s="206">
        <f>SUM(T124:T126)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74</v>
      </c>
      <c r="AU123" s="208" t="s">
        <v>82</v>
      </c>
      <c r="AY123" s="207" t="s">
        <v>176</v>
      </c>
      <c r="BK123" s="209">
        <f>SUM(BK124:BK126)</f>
        <v>0</v>
      </c>
    </row>
    <row r="124" s="2" customFormat="1" ht="16.5" customHeight="1">
      <c r="A124" s="40"/>
      <c r="B124" s="41"/>
      <c r="C124" s="230" t="s">
        <v>214</v>
      </c>
      <c r="D124" s="230" t="s">
        <v>201</v>
      </c>
      <c r="E124" s="231" t="s">
        <v>689</v>
      </c>
      <c r="F124" s="232" t="s">
        <v>690</v>
      </c>
      <c r="G124" s="233" t="s">
        <v>691</v>
      </c>
      <c r="H124" s="234">
        <v>2</v>
      </c>
      <c r="I124" s="235"/>
      <c r="J124" s="236">
        <f>ROUND(I124*H124,2)</f>
        <v>0</v>
      </c>
      <c r="K124" s="237"/>
      <c r="L124" s="46"/>
      <c r="M124" s="238" t="s">
        <v>32</v>
      </c>
      <c r="N124" s="239" t="s">
        <v>46</v>
      </c>
      <c r="O124" s="86"/>
      <c r="P124" s="221">
        <f>O124*H124</f>
        <v>0</v>
      </c>
      <c r="Q124" s="221">
        <v>9.0000000000000006E-05</v>
      </c>
      <c r="R124" s="221">
        <f>Q124*H124</f>
        <v>0.00018000000000000001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241</v>
      </c>
      <c r="AT124" s="223" t="s">
        <v>201</v>
      </c>
      <c r="AU124" s="223" t="s">
        <v>84</v>
      </c>
      <c r="AY124" s="18" t="s">
        <v>176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82</v>
      </c>
      <c r="BK124" s="224">
        <f>ROUND(I124*H124,2)</f>
        <v>0</v>
      </c>
      <c r="BL124" s="18" t="s">
        <v>241</v>
      </c>
      <c r="BM124" s="223" t="s">
        <v>1211</v>
      </c>
    </row>
    <row r="125" s="2" customFormat="1">
      <c r="A125" s="40"/>
      <c r="B125" s="41"/>
      <c r="C125" s="42"/>
      <c r="D125" s="252" t="s">
        <v>645</v>
      </c>
      <c r="E125" s="42"/>
      <c r="F125" s="253" t="s">
        <v>693</v>
      </c>
      <c r="G125" s="42"/>
      <c r="H125" s="42"/>
      <c r="I125" s="227"/>
      <c r="J125" s="42"/>
      <c r="K125" s="42"/>
      <c r="L125" s="46"/>
      <c r="M125" s="228"/>
      <c r="N125" s="22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645</v>
      </c>
      <c r="AU125" s="18" t="s">
        <v>84</v>
      </c>
    </row>
    <row r="126" s="2" customFormat="1" ht="16.5" customHeight="1">
      <c r="A126" s="40"/>
      <c r="B126" s="41"/>
      <c r="C126" s="210" t="s">
        <v>218</v>
      </c>
      <c r="D126" s="210" t="s">
        <v>177</v>
      </c>
      <c r="E126" s="211" t="s">
        <v>694</v>
      </c>
      <c r="F126" s="212" t="s">
        <v>695</v>
      </c>
      <c r="G126" s="213" t="s">
        <v>691</v>
      </c>
      <c r="H126" s="214">
        <v>2</v>
      </c>
      <c r="I126" s="215"/>
      <c r="J126" s="216">
        <f>ROUND(I126*H126,2)</f>
        <v>0</v>
      </c>
      <c r="K126" s="217"/>
      <c r="L126" s="218"/>
      <c r="M126" s="219" t="s">
        <v>32</v>
      </c>
      <c r="N126" s="220" t="s">
        <v>46</v>
      </c>
      <c r="O126" s="86"/>
      <c r="P126" s="221">
        <f>O126*H126</f>
        <v>0</v>
      </c>
      <c r="Q126" s="221">
        <v>0.01</v>
      </c>
      <c r="R126" s="221">
        <f>Q126*H126</f>
        <v>0.02</v>
      </c>
      <c r="S126" s="221">
        <v>0</v>
      </c>
      <c r="T126" s="22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3" t="s">
        <v>305</v>
      </c>
      <c r="AT126" s="223" t="s">
        <v>177</v>
      </c>
      <c r="AU126" s="223" t="s">
        <v>84</v>
      </c>
      <c r="AY126" s="18" t="s">
        <v>176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82</v>
      </c>
      <c r="BK126" s="224">
        <f>ROUND(I126*H126,2)</f>
        <v>0</v>
      </c>
      <c r="BL126" s="18" t="s">
        <v>241</v>
      </c>
      <c r="BM126" s="223" t="s">
        <v>1212</v>
      </c>
    </row>
    <row r="127" s="11" customFormat="1" ht="25.92" customHeight="1">
      <c r="A127" s="11"/>
      <c r="B127" s="196"/>
      <c r="C127" s="197"/>
      <c r="D127" s="198" t="s">
        <v>74</v>
      </c>
      <c r="E127" s="199" t="s">
        <v>698</v>
      </c>
      <c r="F127" s="199" t="s">
        <v>699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SUM(P128:P134)</f>
        <v>0</v>
      </c>
      <c r="Q127" s="204"/>
      <c r="R127" s="205">
        <f>SUM(R128:R134)</f>
        <v>0</v>
      </c>
      <c r="S127" s="204"/>
      <c r="T127" s="206">
        <f>SUM(T128:T134)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90</v>
      </c>
      <c r="AT127" s="208" t="s">
        <v>74</v>
      </c>
      <c r="AU127" s="208" t="s">
        <v>75</v>
      </c>
      <c r="AY127" s="207" t="s">
        <v>176</v>
      </c>
      <c r="BK127" s="209">
        <f>SUM(BK128:BK134)</f>
        <v>0</v>
      </c>
    </row>
    <row r="128" s="2" customFormat="1" ht="33" customHeight="1">
      <c r="A128" s="40"/>
      <c r="B128" s="41"/>
      <c r="C128" s="230" t="s">
        <v>222</v>
      </c>
      <c r="D128" s="230" t="s">
        <v>201</v>
      </c>
      <c r="E128" s="231" t="s">
        <v>700</v>
      </c>
      <c r="F128" s="232" t="s">
        <v>701</v>
      </c>
      <c r="G128" s="233" t="s">
        <v>643</v>
      </c>
      <c r="H128" s="234">
        <v>15</v>
      </c>
      <c r="I128" s="235"/>
      <c r="J128" s="236">
        <f>ROUND(I128*H128,2)</f>
        <v>0</v>
      </c>
      <c r="K128" s="237"/>
      <c r="L128" s="46"/>
      <c r="M128" s="238" t="s">
        <v>32</v>
      </c>
      <c r="N128" s="239" t="s">
        <v>46</v>
      </c>
      <c r="O128" s="86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3" t="s">
        <v>204</v>
      </c>
      <c r="AT128" s="223" t="s">
        <v>201</v>
      </c>
      <c r="AU128" s="223" t="s">
        <v>82</v>
      </c>
      <c r="AY128" s="18" t="s">
        <v>176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82</v>
      </c>
      <c r="BK128" s="224">
        <f>ROUND(I128*H128,2)</f>
        <v>0</v>
      </c>
      <c r="BL128" s="18" t="s">
        <v>204</v>
      </c>
      <c r="BM128" s="223" t="s">
        <v>1213</v>
      </c>
    </row>
    <row r="129" s="2" customFormat="1">
      <c r="A129" s="40"/>
      <c r="B129" s="41"/>
      <c r="C129" s="42"/>
      <c r="D129" s="252" t="s">
        <v>645</v>
      </c>
      <c r="E129" s="42"/>
      <c r="F129" s="253" t="s">
        <v>703</v>
      </c>
      <c r="G129" s="42"/>
      <c r="H129" s="42"/>
      <c r="I129" s="227"/>
      <c r="J129" s="42"/>
      <c r="K129" s="42"/>
      <c r="L129" s="46"/>
      <c r="M129" s="228"/>
      <c r="N129" s="22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645</v>
      </c>
      <c r="AU129" s="18" t="s">
        <v>82</v>
      </c>
    </row>
    <row r="130" s="13" customFormat="1">
      <c r="A130" s="13"/>
      <c r="B130" s="254"/>
      <c r="C130" s="255"/>
      <c r="D130" s="225" t="s">
        <v>647</v>
      </c>
      <c r="E130" s="256" t="s">
        <v>32</v>
      </c>
      <c r="F130" s="257" t="s">
        <v>704</v>
      </c>
      <c r="G130" s="255"/>
      <c r="H130" s="256" t="s">
        <v>32</v>
      </c>
      <c r="I130" s="258"/>
      <c r="J130" s="255"/>
      <c r="K130" s="255"/>
      <c r="L130" s="259"/>
      <c r="M130" s="260"/>
      <c r="N130" s="261"/>
      <c r="O130" s="261"/>
      <c r="P130" s="261"/>
      <c r="Q130" s="261"/>
      <c r="R130" s="261"/>
      <c r="S130" s="261"/>
      <c r="T130" s="26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3" t="s">
        <v>647</v>
      </c>
      <c r="AU130" s="263" t="s">
        <v>82</v>
      </c>
      <c r="AV130" s="13" t="s">
        <v>82</v>
      </c>
      <c r="AW130" s="13" t="s">
        <v>37</v>
      </c>
      <c r="AX130" s="13" t="s">
        <v>75</v>
      </c>
      <c r="AY130" s="263" t="s">
        <v>176</v>
      </c>
    </row>
    <row r="131" s="14" customFormat="1">
      <c r="A131" s="14"/>
      <c r="B131" s="264"/>
      <c r="C131" s="265"/>
      <c r="D131" s="225" t="s">
        <v>647</v>
      </c>
      <c r="E131" s="266" t="s">
        <v>32</v>
      </c>
      <c r="F131" s="267" t="s">
        <v>705</v>
      </c>
      <c r="G131" s="265"/>
      <c r="H131" s="268">
        <v>9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4" t="s">
        <v>647</v>
      </c>
      <c r="AU131" s="274" t="s">
        <v>82</v>
      </c>
      <c r="AV131" s="14" t="s">
        <v>84</v>
      </c>
      <c r="AW131" s="14" t="s">
        <v>37</v>
      </c>
      <c r="AX131" s="14" t="s">
        <v>75</v>
      </c>
      <c r="AY131" s="274" t="s">
        <v>176</v>
      </c>
    </row>
    <row r="132" s="13" customFormat="1">
      <c r="A132" s="13"/>
      <c r="B132" s="254"/>
      <c r="C132" s="255"/>
      <c r="D132" s="225" t="s">
        <v>647</v>
      </c>
      <c r="E132" s="256" t="s">
        <v>32</v>
      </c>
      <c r="F132" s="257" t="s">
        <v>706</v>
      </c>
      <c r="G132" s="255"/>
      <c r="H132" s="256" t="s">
        <v>32</v>
      </c>
      <c r="I132" s="258"/>
      <c r="J132" s="255"/>
      <c r="K132" s="255"/>
      <c r="L132" s="259"/>
      <c r="M132" s="260"/>
      <c r="N132" s="261"/>
      <c r="O132" s="261"/>
      <c r="P132" s="261"/>
      <c r="Q132" s="261"/>
      <c r="R132" s="261"/>
      <c r="S132" s="261"/>
      <c r="T132" s="26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3" t="s">
        <v>647</v>
      </c>
      <c r="AU132" s="263" t="s">
        <v>82</v>
      </c>
      <c r="AV132" s="13" t="s">
        <v>82</v>
      </c>
      <c r="AW132" s="13" t="s">
        <v>37</v>
      </c>
      <c r="AX132" s="13" t="s">
        <v>75</v>
      </c>
      <c r="AY132" s="263" t="s">
        <v>176</v>
      </c>
    </row>
    <row r="133" s="14" customFormat="1">
      <c r="A133" s="14"/>
      <c r="B133" s="264"/>
      <c r="C133" s="265"/>
      <c r="D133" s="225" t="s">
        <v>647</v>
      </c>
      <c r="E133" s="266" t="s">
        <v>32</v>
      </c>
      <c r="F133" s="267" t="s">
        <v>1214</v>
      </c>
      <c r="G133" s="265"/>
      <c r="H133" s="268">
        <v>6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647</v>
      </c>
      <c r="AU133" s="274" t="s">
        <v>82</v>
      </c>
      <c r="AV133" s="14" t="s">
        <v>84</v>
      </c>
      <c r="AW133" s="14" t="s">
        <v>37</v>
      </c>
      <c r="AX133" s="14" t="s">
        <v>75</v>
      </c>
      <c r="AY133" s="274" t="s">
        <v>176</v>
      </c>
    </row>
    <row r="134" s="15" customFormat="1">
      <c r="A134" s="15"/>
      <c r="B134" s="275"/>
      <c r="C134" s="276"/>
      <c r="D134" s="225" t="s">
        <v>647</v>
      </c>
      <c r="E134" s="277" t="s">
        <v>32</v>
      </c>
      <c r="F134" s="278" t="s">
        <v>708</v>
      </c>
      <c r="G134" s="276"/>
      <c r="H134" s="279">
        <v>15</v>
      </c>
      <c r="I134" s="280"/>
      <c r="J134" s="276"/>
      <c r="K134" s="276"/>
      <c r="L134" s="281"/>
      <c r="M134" s="282"/>
      <c r="N134" s="283"/>
      <c r="O134" s="283"/>
      <c r="P134" s="283"/>
      <c r="Q134" s="283"/>
      <c r="R134" s="283"/>
      <c r="S134" s="283"/>
      <c r="T134" s="28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5" t="s">
        <v>647</v>
      </c>
      <c r="AU134" s="285" t="s">
        <v>82</v>
      </c>
      <c r="AV134" s="15" t="s">
        <v>95</v>
      </c>
      <c r="AW134" s="15" t="s">
        <v>37</v>
      </c>
      <c r="AX134" s="15" t="s">
        <v>82</v>
      </c>
      <c r="AY134" s="285" t="s">
        <v>176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H9gj4QjBzlGwM1C7cZBy8jYNVhV3ExZ/D9C9eQ261kqC8oBOLIqZLHrCKMzh6Tphz5YRcW7n2gK+Ec2omPpwLw==" hashValue="fm909eFWra0U+LVEN16u2BRH2XXqS1nY8IltVG3i0H+xjFgrX5nxyG3Ti3oo72aPePDiawTSKhZAm7IrnkGwMg==" algorithmName="SHA-512" password="CC35"/>
  <autoFilter ref="C98:K1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hyperlinks>
    <hyperlink ref="F102" r:id="rId1" display="https://podminky.urs.cz/item/CS_URS_2022_02/174111101"/>
    <hyperlink ref="F107" r:id="rId2" display="https://podminky.urs.cz/item/CS_URS_2022_02/275121111"/>
    <hyperlink ref="F110" r:id="rId3" display="https://podminky.urs.cz/item/CS_URS_2022_02/965011111"/>
    <hyperlink ref="F113" r:id="rId4" display="https://podminky.urs.cz/item/CS_URS_2022_02/997002511"/>
    <hyperlink ref="F115" r:id="rId5" display="https://podminky.urs.cz/item/CS_URS_2022_02/997002519"/>
    <hyperlink ref="F117" r:id="rId6" display="https://podminky.urs.cz/item/CS_URS_2022_02/997013602"/>
    <hyperlink ref="F120" r:id="rId7" display="https://podminky.urs.cz/item/CS_URS_2022_02/741375021"/>
    <hyperlink ref="F125" r:id="rId8" display="https://podminky.urs.cz/item/CS_URS_2022_02/767662210"/>
    <hyperlink ref="F129" r:id="rId9" display="https://podminky.urs.cz/item/CS_URS_2022_02/46013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709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ROUND((SUM(BE92:BE104)),  2)</f>
        <v>0</v>
      </c>
      <c r="G37" s="40"/>
      <c r="H37" s="40"/>
      <c r="I37" s="160">
        <v>0.20999999999999999</v>
      </c>
      <c r="J37" s="159">
        <f>ROUND(((SUM(BE92:BE104))*I37),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ROUND((SUM(BF92:BF104)),  2)</f>
        <v>0</v>
      </c>
      <c r="G38" s="40"/>
      <c r="H38" s="40"/>
      <c r="I38" s="160">
        <v>0.14999999999999999</v>
      </c>
      <c r="J38" s="159">
        <f>ROUND(((SUM(BF92:BF104))*I38),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ROUND((SUM(BG92:BG104)),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ROUND((SUM(BH92:BH104)),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ROUND((SUM(BI92:BI104)),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01.3 - Demontáže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1173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01.3 - Demontáže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SUM(P94:P104)</f>
        <v>0</v>
      </c>
      <c r="Q93" s="204"/>
      <c r="R93" s="205">
        <f>SUM(R94:R104)</f>
        <v>0</v>
      </c>
      <c r="S93" s="204"/>
      <c r="T93" s="206">
        <f>SUM(T94:T104)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SUM(BK94:BK104)</f>
        <v>0</v>
      </c>
    </row>
    <row r="94" s="2" customFormat="1" ht="16.5" customHeight="1">
      <c r="A94" s="40"/>
      <c r="B94" s="41"/>
      <c r="C94" s="230" t="s">
        <v>82</v>
      </c>
      <c r="D94" s="230" t="s">
        <v>201</v>
      </c>
      <c r="E94" s="231" t="s">
        <v>710</v>
      </c>
      <c r="F94" s="232" t="s">
        <v>711</v>
      </c>
      <c r="G94" s="233" t="s">
        <v>180</v>
      </c>
      <c r="H94" s="234">
        <v>1</v>
      </c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204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204</v>
      </c>
      <c r="BM94" s="223" t="s">
        <v>1215</v>
      </c>
    </row>
    <row r="95" s="2" customFormat="1" ht="16.5" customHeight="1">
      <c r="A95" s="40"/>
      <c r="B95" s="41"/>
      <c r="C95" s="230" t="s">
        <v>84</v>
      </c>
      <c r="D95" s="230" t="s">
        <v>201</v>
      </c>
      <c r="E95" s="231" t="s">
        <v>713</v>
      </c>
      <c r="F95" s="232" t="s">
        <v>714</v>
      </c>
      <c r="G95" s="233" t="s">
        <v>180</v>
      </c>
      <c r="H95" s="234">
        <v>3</v>
      </c>
      <c r="I95" s="235"/>
      <c r="J95" s="236">
        <f>ROUND(I95*H95,2)</f>
        <v>0</v>
      </c>
      <c r="K95" s="237"/>
      <c r="L95" s="46"/>
      <c r="M95" s="238" t="s">
        <v>32</v>
      </c>
      <c r="N95" s="239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204</v>
      </c>
      <c r="AT95" s="223" t="s">
        <v>201</v>
      </c>
      <c r="AU95" s="223" t="s">
        <v>82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204</v>
      </c>
      <c r="BM95" s="223" t="s">
        <v>715</v>
      </c>
    </row>
    <row r="96" s="2" customFormat="1" ht="16.5" customHeight="1">
      <c r="A96" s="40"/>
      <c r="B96" s="41"/>
      <c r="C96" s="230" t="s">
        <v>90</v>
      </c>
      <c r="D96" s="230" t="s">
        <v>201</v>
      </c>
      <c r="E96" s="231" t="s">
        <v>716</v>
      </c>
      <c r="F96" s="232" t="s">
        <v>717</v>
      </c>
      <c r="G96" s="233" t="s">
        <v>180</v>
      </c>
      <c r="H96" s="234">
        <v>2</v>
      </c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204</v>
      </c>
      <c r="AT96" s="223" t="s">
        <v>201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204</v>
      </c>
      <c r="BM96" s="223" t="s">
        <v>1216</v>
      </c>
    </row>
    <row r="97" s="2" customFormat="1" ht="16.5" customHeight="1">
      <c r="A97" s="40"/>
      <c r="B97" s="41"/>
      <c r="C97" s="230" t="s">
        <v>95</v>
      </c>
      <c r="D97" s="230" t="s">
        <v>201</v>
      </c>
      <c r="E97" s="231" t="s">
        <v>719</v>
      </c>
      <c r="F97" s="232" t="s">
        <v>720</v>
      </c>
      <c r="G97" s="233" t="s">
        <v>180</v>
      </c>
      <c r="H97" s="234">
        <v>2</v>
      </c>
      <c r="I97" s="235"/>
      <c r="J97" s="236">
        <f>ROUND(I97*H97,2)</f>
        <v>0</v>
      </c>
      <c r="K97" s="237"/>
      <c r="L97" s="46"/>
      <c r="M97" s="238" t="s">
        <v>32</v>
      </c>
      <c r="N97" s="239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204</v>
      </c>
      <c r="AT97" s="223" t="s">
        <v>201</v>
      </c>
      <c r="AU97" s="223" t="s">
        <v>82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204</v>
      </c>
      <c r="BM97" s="223" t="s">
        <v>1217</v>
      </c>
    </row>
    <row r="98" s="2" customFormat="1" ht="16.5" customHeight="1">
      <c r="A98" s="40"/>
      <c r="B98" s="41"/>
      <c r="C98" s="230" t="s">
        <v>196</v>
      </c>
      <c r="D98" s="230" t="s">
        <v>201</v>
      </c>
      <c r="E98" s="231" t="s">
        <v>1218</v>
      </c>
      <c r="F98" s="232" t="s">
        <v>1219</v>
      </c>
      <c r="G98" s="233" t="s">
        <v>180</v>
      </c>
      <c r="H98" s="234">
        <v>2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1220</v>
      </c>
    </row>
    <row r="99" s="2" customFormat="1" ht="16.5" customHeight="1">
      <c r="A99" s="40"/>
      <c r="B99" s="41"/>
      <c r="C99" s="230" t="s">
        <v>200</v>
      </c>
      <c r="D99" s="230" t="s">
        <v>201</v>
      </c>
      <c r="E99" s="231" t="s">
        <v>1221</v>
      </c>
      <c r="F99" s="232" t="s">
        <v>1222</v>
      </c>
      <c r="G99" s="233" t="s">
        <v>180</v>
      </c>
      <c r="H99" s="234">
        <v>2</v>
      </c>
      <c r="I99" s="235"/>
      <c r="J99" s="236">
        <f>ROUND(I99*H99,2)</f>
        <v>0</v>
      </c>
      <c r="K99" s="237"/>
      <c r="L99" s="46"/>
      <c r="M99" s="238" t="s">
        <v>32</v>
      </c>
      <c r="N99" s="239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204</v>
      </c>
      <c r="AT99" s="223" t="s">
        <v>201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204</v>
      </c>
      <c r="BM99" s="223" t="s">
        <v>1223</v>
      </c>
    </row>
    <row r="100" s="2" customFormat="1" ht="16.5" customHeight="1">
      <c r="A100" s="40"/>
      <c r="B100" s="41"/>
      <c r="C100" s="230" t="s">
        <v>206</v>
      </c>
      <c r="D100" s="230" t="s">
        <v>201</v>
      </c>
      <c r="E100" s="231" t="s">
        <v>1224</v>
      </c>
      <c r="F100" s="232" t="s">
        <v>1225</v>
      </c>
      <c r="G100" s="233" t="s">
        <v>180</v>
      </c>
      <c r="H100" s="234">
        <v>2</v>
      </c>
      <c r="I100" s="235"/>
      <c r="J100" s="236">
        <f>ROUND(I100*H100,2)</f>
        <v>0</v>
      </c>
      <c r="K100" s="237"/>
      <c r="L100" s="46"/>
      <c r="M100" s="238" t="s">
        <v>32</v>
      </c>
      <c r="N100" s="239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1226</v>
      </c>
    </row>
    <row r="101" s="2" customFormat="1" ht="16.5" customHeight="1">
      <c r="A101" s="40"/>
      <c r="B101" s="41"/>
      <c r="C101" s="230" t="s">
        <v>210</v>
      </c>
      <c r="D101" s="230" t="s">
        <v>201</v>
      </c>
      <c r="E101" s="231" t="s">
        <v>1227</v>
      </c>
      <c r="F101" s="232" t="s">
        <v>1228</v>
      </c>
      <c r="G101" s="233" t="s">
        <v>180</v>
      </c>
      <c r="H101" s="234">
        <v>2</v>
      </c>
      <c r="I101" s="235"/>
      <c r="J101" s="236">
        <f>ROUND(I101*H101,2)</f>
        <v>0</v>
      </c>
      <c r="K101" s="237"/>
      <c r="L101" s="46"/>
      <c r="M101" s="238" t="s">
        <v>32</v>
      </c>
      <c r="N101" s="239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204</v>
      </c>
      <c r="AT101" s="223" t="s">
        <v>201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204</v>
      </c>
      <c r="BM101" s="223" t="s">
        <v>1229</v>
      </c>
    </row>
    <row r="102" s="2" customFormat="1" ht="16.5" customHeight="1">
      <c r="A102" s="40"/>
      <c r="B102" s="41"/>
      <c r="C102" s="230" t="s">
        <v>214</v>
      </c>
      <c r="D102" s="230" t="s">
        <v>201</v>
      </c>
      <c r="E102" s="231" t="s">
        <v>722</v>
      </c>
      <c r="F102" s="232" t="s">
        <v>723</v>
      </c>
      <c r="G102" s="233" t="s">
        <v>180</v>
      </c>
      <c r="H102" s="234">
        <v>12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1230</v>
      </c>
    </row>
    <row r="103" s="2" customFormat="1" ht="16.5" customHeight="1">
      <c r="A103" s="40"/>
      <c r="B103" s="41"/>
      <c r="C103" s="230" t="s">
        <v>218</v>
      </c>
      <c r="D103" s="230" t="s">
        <v>201</v>
      </c>
      <c r="E103" s="231" t="s">
        <v>725</v>
      </c>
      <c r="F103" s="232" t="s">
        <v>726</v>
      </c>
      <c r="G103" s="233" t="s">
        <v>180</v>
      </c>
      <c r="H103" s="234">
        <v>1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1231</v>
      </c>
    </row>
    <row r="104" s="2" customFormat="1" ht="16.5" customHeight="1">
      <c r="A104" s="40"/>
      <c r="B104" s="41"/>
      <c r="C104" s="230" t="s">
        <v>222</v>
      </c>
      <c r="D104" s="230" t="s">
        <v>201</v>
      </c>
      <c r="E104" s="231" t="s">
        <v>728</v>
      </c>
      <c r="F104" s="232" t="s">
        <v>1232</v>
      </c>
      <c r="G104" s="233" t="s">
        <v>180</v>
      </c>
      <c r="H104" s="234">
        <v>1</v>
      </c>
      <c r="I104" s="235"/>
      <c r="J104" s="236">
        <f>ROUND(I104*H104,2)</f>
        <v>0</v>
      </c>
      <c r="K104" s="237"/>
      <c r="L104" s="46"/>
      <c r="M104" s="240" t="s">
        <v>32</v>
      </c>
      <c r="N104" s="241" t="s">
        <v>46</v>
      </c>
      <c r="O104" s="242"/>
      <c r="P104" s="243">
        <f>O104*H104</f>
        <v>0</v>
      </c>
      <c r="Q104" s="243">
        <v>0</v>
      </c>
      <c r="R104" s="243">
        <f>Q104*H104</f>
        <v>0</v>
      </c>
      <c r="S104" s="243">
        <v>0</v>
      </c>
      <c r="T104" s="24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204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204</v>
      </c>
      <c r="BM104" s="223" t="s">
        <v>1233</v>
      </c>
    </row>
    <row r="105" s="2" customFormat="1" ht="6.96" customHeight="1">
      <c r="A105" s="40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46"/>
      <c r="M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</sheetData>
  <sheetProtection sheet="1" autoFilter="0" formatColumns="0" formatRows="0" objects="1" scenarios="1" spinCount="100000" saltValue="Ja80FAEvYyI90x3brbg4co3Fwq85znVSln8vM2oIEYHVh3xBRWmGpIB4we4iWkUPXpk7NRtwG1yD6+nvaDEH4A==" hashValue="0fjyosP6/Or1vyhyMH+bOdxBnZfi10kQ/x68efTATx6QVESqiSnIDab3BQ2TZLCmeDbDwY2OlDBzBcJ+h+irxQ==" algorithmName="SHA-512" password="CC35"/>
  <autoFilter ref="C91:K10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731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ROUND(J91,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ROUND((SUM(BE91:BE110)),  2)</f>
        <v>0</v>
      </c>
      <c r="G37" s="40"/>
      <c r="H37" s="40"/>
      <c r="I37" s="160">
        <v>0.20999999999999999</v>
      </c>
      <c r="J37" s="159">
        <f>ROUND(((SUM(BE91:BE110))*I37),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ROUND((SUM(BF91:BF110)),  2)</f>
        <v>0</v>
      </c>
      <c r="G38" s="40"/>
      <c r="H38" s="40"/>
      <c r="I38" s="160">
        <v>0.14999999999999999</v>
      </c>
      <c r="J38" s="159">
        <f>ROUND(((SUM(BF91:BF110))*I38),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ROUND((SUM(BG91:BG110)),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ROUND((SUM(BH91:BH110)),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ROUND((SUM(BI91:BI110)),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01.4 - Dodávky SSZT - NEOCEŇOVAT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J91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161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Oprava PZS v ŽST Litoměřice horní nádraží</v>
      </c>
      <c r="F77" s="33"/>
      <c r="G77" s="33"/>
      <c r="H77" s="33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2"/>
      <c r="C78" s="33" t="s">
        <v>150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1" customFormat="1" ht="16.5" customHeight="1">
      <c r="B79" s="22"/>
      <c r="C79" s="23"/>
      <c r="D79" s="23"/>
      <c r="E79" s="172" t="s">
        <v>151</v>
      </c>
      <c r="F79" s="23"/>
      <c r="G79" s="23"/>
      <c r="H79" s="23"/>
      <c r="I79" s="23"/>
      <c r="J79" s="23"/>
      <c r="K79" s="23"/>
      <c r="L79" s="21"/>
    </row>
    <row r="80" s="1" customFormat="1" ht="12" customHeight="1">
      <c r="B80" s="22"/>
      <c r="C80" s="33" t="s">
        <v>152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3" t="s">
        <v>1173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154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E13</f>
        <v>01.4 - Dodávky SSZT - NEOCEŇOVAT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F16</f>
        <v xml:space="preserve"> </v>
      </c>
      <c r="G85" s="42"/>
      <c r="H85" s="42"/>
      <c r="I85" s="33" t="s">
        <v>24</v>
      </c>
      <c r="J85" s="74" t="str">
        <f>IF(J16="","",J16)</f>
        <v>28. 2. 2022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E19</f>
        <v xml:space="preserve"> </v>
      </c>
      <c r="G87" s="42"/>
      <c r="H87" s="42"/>
      <c r="I87" s="33" t="s">
        <v>36</v>
      </c>
      <c r="J87" s="38" t="str">
        <f>E25</f>
        <v xml:space="preserve"> 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34</v>
      </c>
      <c r="D88" s="42"/>
      <c r="E88" s="42"/>
      <c r="F88" s="28" t="str">
        <f>IF(E22="","",E22)</f>
        <v>Vyplň údaj</v>
      </c>
      <c r="G88" s="42"/>
      <c r="H88" s="42"/>
      <c r="I88" s="33" t="s">
        <v>38</v>
      </c>
      <c r="J88" s="38" t="str">
        <f>E28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84"/>
      <c r="B90" s="185"/>
      <c r="C90" s="186" t="s">
        <v>162</v>
      </c>
      <c r="D90" s="187" t="s">
        <v>60</v>
      </c>
      <c r="E90" s="187" t="s">
        <v>56</v>
      </c>
      <c r="F90" s="187" t="s">
        <v>57</v>
      </c>
      <c r="G90" s="187" t="s">
        <v>163</v>
      </c>
      <c r="H90" s="187" t="s">
        <v>164</v>
      </c>
      <c r="I90" s="187" t="s">
        <v>165</v>
      </c>
      <c r="J90" s="188" t="s">
        <v>158</v>
      </c>
      <c r="K90" s="189" t="s">
        <v>166</v>
      </c>
      <c r="L90" s="190"/>
      <c r="M90" s="94" t="s">
        <v>32</v>
      </c>
      <c r="N90" s="95" t="s">
        <v>45</v>
      </c>
      <c r="O90" s="95" t="s">
        <v>167</v>
      </c>
      <c r="P90" s="95" t="s">
        <v>168</v>
      </c>
      <c r="Q90" s="95" t="s">
        <v>169</v>
      </c>
      <c r="R90" s="95" t="s">
        <v>170</v>
      </c>
      <c r="S90" s="95" t="s">
        <v>171</v>
      </c>
      <c r="T90" s="96" t="s">
        <v>172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40"/>
      <c r="B91" s="41"/>
      <c r="C91" s="101" t="s">
        <v>173</v>
      </c>
      <c r="D91" s="42"/>
      <c r="E91" s="42"/>
      <c r="F91" s="42"/>
      <c r="G91" s="42"/>
      <c r="H91" s="42"/>
      <c r="I91" s="42"/>
      <c r="J91" s="191">
        <f>BK91</f>
        <v>0</v>
      </c>
      <c r="K91" s="42"/>
      <c r="L91" s="46"/>
      <c r="M91" s="97"/>
      <c r="N91" s="192"/>
      <c r="O91" s="98"/>
      <c r="P91" s="193">
        <f>SUM(P92:P110)</f>
        <v>0</v>
      </c>
      <c r="Q91" s="98"/>
      <c r="R91" s="193">
        <f>SUM(R92:R110)</f>
        <v>0</v>
      </c>
      <c r="S91" s="98"/>
      <c r="T91" s="194">
        <f>SUM(T92:T110)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74</v>
      </c>
      <c r="AU91" s="18" t="s">
        <v>159</v>
      </c>
      <c r="BK91" s="195">
        <f>SUM(BK92:BK110)</f>
        <v>0</v>
      </c>
    </row>
    <row r="92" s="2" customFormat="1" ht="16.5" customHeight="1">
      <c r="A92" s="40"/>
      <c r="B92" s="41"/>
      <c r="C92" s="210" t="s">
        <v>82</v>
      </c>
      <c r="D92" s="210" t="s">
        <v>177</v>
      </c>
      <c r="E92" s="211" t="s">
        <v>732</v>
      </c>
      <c r="F92" s="212" t="s">
        <v>733</v>
      </c>
      <c r="G92" s="213" t="s">
        <v>734</v>
      </c>
      <c r="H92" s="214">
        <v>1</v>
      </c>
      <c r="I92" s="215"/>
      <c r="J92" s="216">
        <f>ROUND(I92*H92,2)</f>
        <v>0</v>
      </c>
      <c r="K92" s="217"/>
      <c r="L92" s="218"/>
      <c r="M92" s="219" t="s">
        <v>32</v>
      </c>
      <c r="N92" s="220" t="s">
        <v>46</v>
      </c>
      <c r="O92" s="86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3" t="s">
        <v>181</v>
      </c>
      <c r="AT92" s="223" t="s">
        <v>177</v>
      </c>
      <c r="AU92" s="223" t="s">
        <v>75</v>
      </c>
      <c r="AY92" s="18" t="s">
        <v>176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82</v>
      </c>
      <c r="BK92" s="224">
        <f>ROUND(I92*H92,2)</f>
        <v>0</v>
      </c>
      <c r="BL92" s="18" t="s">
        <v>181</v>
      </c>
      <c r="BM92" s="223" t="s">
        <v>735</v>
      </c>
    </row>
    <row r="93" s="2" customFormat="1" ht="16.5" customHeight="1">
      <c r="A93" s="40"/>
      <c r="B93" s="41"/>
      <c r="C93" s="210" t="s">
        <v>84</v>
      </c>
      <c r="D93" s="210" t="s">
        <v>177</v>
      </c>
      <c r="E93" s="211" t="s">
        <v>736</v>
      </c>
      <c r="F93" s="212" t="s">
        <v>737</v>
      </c>
      <c r="G93" s="213" t="s">
        <v>180</v>
      </c>
      <c r="H93" s="214">
        <v>4</v>
      </c>
      <c r="I93" s="215"/>
      <c r="J93" s="216">
        <f>ROUND(I93*H93,2)</f>
        <v>0</v>
      </c>
      <c r="K93" s="217"/>
      <c r="L93" s="218"/>
      <c r="M93" s="219" t="s">
        <v>32</v>
      </c>
      <c r="N93" s="220" t="s">
        <v>46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181</v>
      </c>
      <c r="AT93" s="223" t="s">
        <v>177</v>
      </c>
      <c r="AU93" s="223" t="s">
        <v>75</v>
      </c>
      <c r="AY93" s="18" t="s">
        <v>176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82</v>
      </c>
      <c r="BK93" s="224">
        <f>ROUND(I93*H93,2)</f>
        <v>0</v>
      </c>
      <c r="BL93" s="18" t="s">
        <v>181</v>
      </c>
      <c r="BM93" s="223" t="s">
        <v>738</v>
      </c>
    </row>
    <row r="94" s="2" customFormat="1" ht="16.5" customHeight="1">
      <c r="A94" s="40"/>
      <c r="B94" s="41"/>
      <c r="C94" s="210" t="s">
        <v>90</v>
      </c>
      <c r="D94" s="210" t="s">
        <v>177</v>
      </c>
      <c r="E94" s="211" t="s">
        <v>739</v>
      </c>
      <c r="F94" s="212" t="s">
        <v>740</v>
      </c>
      <c r="G94" s="213" t="s">
        <v>734</v>
      </c>
      <c r="H94" s="214">
        <v>4</v>
      </c>
      <c r="I94" s="215"/>
      <c r="J94" s="216">
        <f>ROUND(I94*H94,2)</f>
        <v>0</v>
      </c>
      <c r="K94" s="217"/>
      <c r="L94" s="218"/>
      <c r="M94" s="219" t="s">
        <v>32</v>
      </c>
      <c r="N94" s="220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181</v>
      </c>
      <c r="AT94" s="223" t="s">
        <v>177</v>
      </c>
      <c r="AU94" s="223" t="s">
        <v>75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181</v>
      </c>
      <c r="BM94" s="223" t="s">
        <v>741</v>
      </c>
    </row>
    <row r="95" s="2" customFormat="1" ht="16.5" customHeight="1">
      <c r="A95" s="40"/>
      <c r="B95" s="41"/>
      <c r="C95" s="210" t="s">
        <v>95</v>
      </c>
      <c r="D95" s="210" t="s">
        <v>177</v>
      </c>
      <c r="E95" s="211" t="s">
        <v>742</v>
      </c>
      <c r="F95" s="212" t="s">
        <v>743</v>
      </c>
      <c r="G95" s="213" t="s">
        <v>734</v>
      </c>
      <c r="H95" s="214">
        <v>1</v>
      </c>
      <c r="I95" s="215"/>
      <c r="J95" s="216">
        <f>ROUND(I95*H95,2)</f>
        <v>0</v>
      </c>
      <c r="K95" s="217"/>
      <c r="L95" s="218"/>
      <c r="M95" s="219" t="s">
        <v>32</v>
      </c>
      <c r="N95" s="220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181</v>
      </c>
      <c r="AT95" s="223" t="s">
        <v>177</v>
      </c>
      <c r="AU95" s="223" t="s">
        <v>75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181</v>
      </c>
      <c r="BM95" s="223" t="s">
        <v>744</v>
      </c>
    </row>
    <row r="96" s="2" customFormat="1" ht="16.5" customHeight="1">
      <c r="A96" s="40"/>
      <c r="B96" s="41"/>
      <c r="C96" s="210" t="s">
        <v>196</v>
      </c>
      <c r="D96" s="210" t="s">
        <v>177</v>
      </c>
      <c r="E96" s="211" t="s">
        <v>459</v>
      </c>
      <c r="F96" s="212" t="s">
        <v>745</v>
      </c>
      <c r="G96" s="213" t="s">
        <v>734</v>
      </c>
      <c r="H96" s="214">
        <v>2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75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746</v>
      </c>
    </row>
    <row r="97" s="2" customFormat="1" ht="16.5" customHeight="1">
      <c r="A97" s="40"/>
      <c r="B97" s="41"/>
      <c r="C97" s="210" t="s">
        <v>200</v>
      </c>
      <c r="D97" s="210" t="s">
        <v>177</v>
      </c>
      <c r="E97" s="211" t="s">
        <v>747</v>
      </c>
      <c r="F97" s="212" t="s">
        <v>748</v>
      </c>
      <c r="G97" s="213" t="s">
        <v>734</v>
      </c>
      <c r="H97" s="214">
        <v>4</v>
      </c>
      <c r="I97" s="215"/>
      <c r="J97" s="216">
        <f>ROUND(I97*H97,2)</f>
        <v>0</v>
      </c>
      <c r="K97" s="217"/>
      <c r="L97" s="218"/>
      <c r="M97" s="219" t="s">
        <v>32</v>
      </c>
      <c r="N97" s="220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181</v>
      </c>
      <c r="AT97" s="223" t="s">
        <v>177</v>
      </c>
      <c r="AU97" s="223" t="s">
        <v>75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181</v>
      </c>
      <c r="BM97" s="223" t="s">
        <v>749</v>
      </c>
    </row>
    <row r="98" s="2" customFormat="1" ht="16.5" customHeight="1">
      <c r="A98" s="40"/>
      <c r="B98" s="41"/>
      <c r="C98" s="210" t="s">
        <v>206</v>
      </c>
      <c r="D98" s="210" t="s">
        <v>177</v>
      </c>
      <c r="E98" s="211" t="s">
        <v>750</v>
      </c>
      <c r="F98" s="212" t="s">
        <v>751</v>
      </c>
      <c r="G98" s="213" t="s">
        <v>734</v>
      </c>
      <c r="H98" s="214">
        <v>2</v>
      </c>
      <c r="I98" s="215"/>
      <c r="J98" s="216">
        <f>ROUND(I98*H98,2)</f>
        <v>0</v>
      </c>
      <c r="K98" s="217"/>
      <c r="L98" s="218"/>
      <c r="M98" s="219" t="s">
        <v>32</v>
      </c>
      <c r="N98" s="220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181</v>
      </c>
      <c r="AT98" s="223" t="s">
        <v>177</v>
      </c>
      <c r="AU98" s="223" t="s">
        <v>75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181</v>
      </c>
      <c r="BM98" s="223" t="s">
        <v>752</v>
      </c>
    </row>
    <row r="99" s="2" customFormat="1" ht="16.5" customHeight="1">
      <c r="A99" s="40"/>
      <c r="B99" s="41"/>
      <c r="C99" s="210" t="s">
        <v>210</v>
      </c>
      <c r="D99" s="210" t="s">
        <v>177</v>
      </c>
      <c r="E99" s="211" t="s">
        <v>1234</v>
      </c>
      <c r="F99" s="212" t="s">
        <v>1235</v>
      </c>
      <c r="G99" s="213" t="s">
        <v>180</v>
      </c>
      <c r="H99" s="214">
        <v>2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75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1236</v>
      </c>
    </row>
    <row r="100" s="2" customFormat="1" ht="16.5" customHeight="1">
      <c r="A100" s="40"/>
      <c r="B100" s="41"/>
      <c r="C100" s="210" t="s">
        <v>214</v>
      </c>
      <c r="D100" s="210" t="s">
        <v>177</v>
      </c>
      <c r="E100" s="211" t="s">
        <v>1237</v>
      </c>
      <c r="F100" s="212" t="s">
        <v>1238</v>
      </c>
      <c r="G100" s="213" t="s">
        <v>180</v>
      </c>
      <c r="H100" s="214">
        <v>2</v>
      </c>
      <c r="I100" s="215"/>
      <c r="J100" s="216">
        <f>ROUND(I100*H100,2)</f>
        <v>0</v>
      </c>
      <c r="K100" s="217"/>
      <c r="L100" s="218"/>
      <c r="M100" s="219" t="s">
        <v>32</v>
      </c>
      <c r="N100" s="220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181</v>
      </c>
      <c r="AT100" s="223" t="s">
        <v>177</v>
      </c>
      <c r="AU100" s="223" t="s">
        <v>75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181</v>
      </c>
      <c r="BM100" s="223" t="s">
        <v>1239</v>
      </c>
    </row>
    <row r="101" s="2" customFormat="1" ht="16.5" customHeight="1">
      <c r="A101" s="40"/>
      <c r="B101" s="41"/>
      <c r="C101" s="210" t="s">
        <v>218</v>
      </c>
      <c r="D101" s="210" t="s">
        <v>177</v>
      </c>
      <c r="E101" s="211" t="s">
        <v>1240</v>
      </c>
      <c r="F101" s="212" t="s">
        <v>1241</v>
      </c>
      <c r="G101" s="213" t="s">
        <v>180</v>
      </c>
      <c r="H101" s="214">
        <v>2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75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1242</v>
      </c>
    </row>
    <row r="102" s="2" customFormat="1" ht="16.5" customHeight="1">
      <c r="A102" s="40"/>
      <c r="B102" s="41"/>
      <c r="C102" s="210" t="s">
        <v>222</v>
      </c>
      <c r="D102" s="210" t="s">
        <v>177</v>
      </c>
      <c r="E102" s="211" t="s">
        <v>756</v>
      </c>
      <c r="F102" s="212" t="s">
        <v>757</v>
      </c>
      <c r="G102" s="213" t="s">
        <v>734</v>
      </c>
      <c r="H102" s="214">
        <v>4</v>
      </c>
      <c r="I102" s="215"/>
      <c r="J102" s="216">
        <f>ROUND(I102*H102,2)</f>
        <v>0</v>
      </c>
      <c r="K102" s="217"/>
      <c r="L102" s="218"/>
      <c r="M102" s="219" t="s">
        <v>32</v>
      </c>
      <c r="N102" s="220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181</v>
      </c>
      <c r="AT102" s="223" t="s">
        <v>177</v>
      </c>
      <c r="AU102" s="223" t="s">
        <v>75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181</v>
      </c>
      <c r="BM102" s="223" t="s">
        <v>758</v>
      </c>
    </row>
    <row r="103" s="2" customFormat="1" ht="16.5" customHeight="1">
      <c r="A103" s="40"/>
      <c r="B103" s="41"/>
      <c r="C103" s="210" t="s">
        <v>226</v>
      </c>
      <c r="D103" s="210" t="s">
        <v>177</v>
      </c>
      <c r="E103" s="211" t="s">
        <v>759</v>
      </c>
      <c r="F103" s="212" t="s">
        <v>760</v>
      </c>
      <c r="G103" s="213" t="s">
        <v>734</v>
      </c>
      <c r="H103" s="214">
        <v>4</v>
      </c>
      <c r="I103" s="215"/>
      <c r="J103" s="216">
        <f>ROUND(I103*H103,2)</f>
        <v>0</v>
      </c>
      <c r="K103" s="217"/>
      <c r="L103" s="218"/>
      <c r="M103" s="219" t="s">
        <v>32</v>
      </c>
      <c r="N103" s="220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181</v>
      </c>
      <c r="AT103" s="223" t="s">
        <v>177</v>
      </c>
      <c r="AU103" s="223" t="s">
        <v>75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181</v>
      </c>
      <c r="BM103" s="223" t="s">
        <v>761</v>
      </c>
    </row>
    <row r="104" s="2" customFormat="1" ht="16.5" customHeight="1">
      <c r="A104" s="40"/>
      <c r="B104" s="41"/>
      <c r="C104" s="210" t="s">
        <v>230</v>
      </c>
      <c r="D104" s="210" t="s">
        <v>177</v>
      </c>
      <c r="E104" s="211" t="s">
        <v>762</v>
      </c>
      <c r="F104" s="212" t="s">
        <v>763</v>
      </c>
      <c r="G104" s="213" t="s">
        <v>734</v>
      </c>
      <c r="H104" s="214">
        <v>4</v>
      </c>
      <c r="I104" s="215"/>
      <c r="J104" s="216">
        <f>ROUND(I104*H104,2)</f>
        <v>0</v>
      </c>
      <c r="K104" s="217"/>
      <c r="L104" s="218"/>
      <c r="M104" s="219" t="s">
        <v>32</v>
      </c>
      <c r="N104" s="220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181</v>
      </c>
      <c r="AT104" s="223" t="s">
        <v>177</v>
      </c>
      <c r="AU104" s="223" t="s">
        <v>75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181</v>
      </c>
      <c r="BM104" s="223" t="s">
        <v>764</v>
      </c>
    </row>
    <row r="105" s="2" customFormat="1" ht="16.5" customHeight="1">
      <c r="A105" s="40"/>
      <c r="B105" s="41"/>
      <c r="C105" s="210" t="s">
        <v>234</v>
      </c>
      <c r="D105" s="210" t="s">
        <v>177</v>
      </c>
      <c r="E105" s="211" t="s">
        <v>765</v>
      </c>
      <c r="F105" s="212" t="s">
        <v>766</v>
      </c>
      <c r="G105" s="213" t="s">
        <v>734</v>
      </c>
      <c r="H105" s="214">
        <v>4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75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767</v>
      </c>
    </row>
    <row r="106" s="2" customFormat="1" ht="16.5" customHeight="1">
      <c r="A106" s="40"/>
      <c r="B106" s="41"/>
      <c r="C106" s="210" t="s">
        <v>8</v>
      </c>
      <c r="D106" s="210" t="s">
        <v>177</v>
      </c>
      <c r="E106" s="211" t="s">
        <v>771</v>
      </c>
      <c r="F106" s="212" t="s">
        <v>772</v>
      </c>
      <c r="G106" s="213" t="s">
        <v>180</v>
      </c>
      <c r="H106" s="214">
        <v>4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75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773</v>
      </c>
    </row>
    <row r="107" s="2" customFormat="1" ht="16.5" customHeight="1">
      <c r="A107" s="40"/>
      <c r="B107" s="41"/>
      <c r="C107" s="210" t="s">
        <v>241</v>
      </c>
      <c r="D107" s="210" t="s">
        <v>177</v>
      </c>
      <c r="E107" s="211" t="s">
        <v>774</v>
      </c>
      <c r="F107" s="212" t="s">
        <v>775</v>
      </c>
      <c r="G107" s="213" t="s">
        <v>180</v>
      </c>
      <c r="H107" s="214">
        <v>4</v>
      </c>
      <c r="I107" s="215"/>
      <c r="J107" s="216">
        <f>ROUND(I107*H107,2)</f>
        <v>0</v>
      </c>
      <c r="K107" s="217"/>
      <c r="L107" s="218"/>
      <c r="M107" s="219" t="s">
        <v>32</v>
      </c>
      <c r="N107" s="220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181</v>
      </c>
      <c r="AT107" s="223" t="s">
        <v>177</v>
      </c>
      <c r="AU107" s="223" t="s">
        <v>75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181</v>
      </c>
      <c r="BM107" s="223" t="s">
        <v>776</v>
      </c>
    </row>
    <row r="108" s="2" customFormat="1" ht="16.5" customHeight="1">
      <c r="A108" s="40"/>
      <c r="B108" s="41"/>
      <c r="C108" s="210" t="s">
        <v>245</v>
      </c>
      <c r="D108" s="210" t="s">
        <v>177</v>
      </c>
      <c r="E108" s="211" t="s">
        <v>780</v>
      </c>
      <c r="F108" s="212" t="s">
        <v>781</v>
      </c>
      <c r="G108" s="213" t="s">
        <v>734</v>
      </c>
      <c r="H108" s="214">
        <v>4</v>
      </c>
      <c r="I108" s="215"/>
      <c r="J108" s="216">
        <f>ROUND(I108*H108,2)</f>
        <v>0</v>
      </c>
      <c r="K108" s="217"/>
      <c r="L108" s="218"/>
      <c r="M108" s="219" t="s">
        <v>32</v>
      </c>
      <c r="N108" s="220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181</v>
      </c>
      <c r="AT108" s="223" t="s">
        <v>177</v>
      </c>
      <c r="AU108" s="223" t="s">
        <v>75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181</v>
      </c>
      <c r="BM108" s="223" t="s">
        <v>782</v>
      </c>
    </row>
    <row r="109" s="2" customFormat="1" ht="16.5" customHeight="1">
      <c r="A109" s="40"/>
      <c r="B109" s="41"/>
      <c r="C109" s="210" t="s">
        <v>249</v>
      </c>
      <c r="D109" s="210" t="s">
        <v>177</v>
      </c>
      <c r="E109" s="211" t="s">
        <v>783</v>
      </c>
      <c r="F109" s="212" t="s">
        <v>784</v>
      </c>
      <c r="G109" s="213" t="s">
        <v>180</v>
      </c>
      <c r="H109" s="214">
        <v>4</v>
      </c>
      <c r="I109" s="215"/>
      <c r="J109" s="216">
        <f>ROUND(I109*H109,2)</f>
        <v>0</v>
      </c>
      <c r="K109" s="217"/>
      <c r="L109" s="218"/>
      <c r="M109" s="219" t="s">
        <v>32</v>
      </c>
      <c r="N109" s="220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181</v>
      </c>
      <c r="AT109" s="223" t="s">
        <v>177</v>
      </c>
      <c r="AU109" s="223" t="s">
        <v>75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181</v>
      </c>
      <c r="BM109" s="223" t="s">
        <v>785</v>
      </c>
    </row>
    <row r="110" s="2" customFormat="1" ht="16.5" customHeight="1">
      <c r="A110" s="40"/>
      <c r="B110" s="41"/>
      <c r="C110" s="210" t="s">
        <v>253</v>
      </c>
      <c r="D110" s="210" t="s">
        <v>177</v>
      </c>
      <c r="E110" s="211" t="s">
        <v>786</v>
      </c>
      <c r="F110" s="212" t="s">
        <v>787</v>
      </c>
      <c r="G110" s="213" t="s">
        <v>180</v>
      </c>
      <c r="H110" s="214">
        <v>12</v>
      </c>
      <c r="I110" s="215"/>
      <c r="J110" s="216">
        <f>ROUND(I110*H110,2)</f>
        <v>0</v>
      </c>
      <c r="K110" s="217"/>
      <c r="L110" s="218"/>
      <c r="M110" s="286" t="s">
        <v>32</v>
      </c>
      <c r="N110" s="287" t="s">
        <v>46</v>
      </c>
      <c r="O110" s="242"/>
      <c r="P110" s="243">
        <f>O110*H110</f>
        <v>0</v>
      </c>
      <c r="Q110" s="243">
        <v>0</v>
      </c>
      <c r="R110" s="243">
        <f>Q110*H110</f>
        <v>0</v>
      </c>
      <c r="S110" s="243">
        <v>0</v>
      </c>
      <c r="T110" s="24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181</v>
      </c>
      <c r="AT110" s="223" t="s">
        <v>177</v>
      </c>
      <c r="AU110" s="223" t="s">
        <v>75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181</v>
      </c>
      <c r="BM110" s="223" t="s">
        <v>1243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HRSngF5N660ufwt7I3R1nnxaDmYM2ip380E2ReYuKM5tVmgO/n5hR5X6TC/kfwuc2f6Rx2yM/Rcxr8Aig+IWvQ==" hashValue="8LQjJijBu4cfiFLZ37qXNQ5Ft7dL+Pw/UmZu69v+zY7WIKp7C6PPs5JOWxp0shcFxkt7FEZGjruOLwHbtfYZ9g==" algorithmName="SHA-512" password="CC35"/>
  <autoFilter ref="C90:K11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789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ROUND((SUM(BE92:BE112)),  2)</f>
        <v>0</v>
      </c>
      <c r="G37" s="40"/>
      <c r="H37" s="40"/>
      <c r="I37" s="160">
        <v>0.20999999999999999</v>
      </c>
      <c r="J37" s="159">
        <f>ROUND(((SUM(BE92:BE112))*I37),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ROUND((SUM(BF92:BF112)),  2)</f>
        <v>0</v>
      </c>
      <c r="G38" s="40"/>
      <c r="H38" s="40"/>
      <c r="I38" s="160">
        <v>0.14999999999999999</v>
      </c>
      <c r="J38" s="159">
        <f>ROUND(((SUM(BF92:BF112))*I38),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ROUND((SUM(BG92:BG112)),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ROUND((SUM(BH92:BH112)),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ROUND((SUM(BI92:BI112)),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03.1 - Technologická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1173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03.1 - Technologická část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SUM(P94:P112)</f>
        <v>0</v>
      </c>
      <c r="Q93" s="204"/>
      <c r="R93" s="205">
        <f>SUM(R94:R112)</f>
        <v>0</v>
      </c>
      <c r="S93" s="204"/>
      <c r="T93" s="206">
        <f>SUM(T94:T112)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SUM(BK94:BK112)</f>
        <v>0</v>
      </c>
    </row>
    <row r="94" s="2" customFormat="1" ht="16.5" customHeight="1">
      <c r="A94" s="40"/>
      <c r="B94" s="41"/>
      <c r="C94" s="230" t="s">
        <v>82</v>
      </c>
      <c r="D94" s="230" t="s">
        <v>201</v>
      </c>
      <c r="E94" s="231" t="s">
        <v>790</v>
      </c>
      <c r="F94" s="232" t="s">
        <v>791</v>
      </c>
      <c r="G94" s="233" t="s">
        <v>792</v>
      </c>
      <c r="H94" s="234">
        <v>10</v>
      </c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204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204</v>
      </c>
      <c r="BM94" s="223" t="s">
        <v>1244</v>
      </c>
    </row>
    <row r="95" s="2" customFormat="1" ht="21.75" customHeight="1">
      <c r="A95" s="40"/>
      <c r="B95" s="41"/>
      <c r="C95" s="210" t="s">
        <v>84</v>
      </c>
      <c r="D95" s="210" t="s">
        <v>177</v>
      </c>
      <c r="E95" s="211" t="s">
        <v>794</v>
      </c>
      <c r="F95" s="212" t="s">
        <v>795</v>
      </c>
      <c r="G95" s="213" t="s">
        <v>792</v>
      </c>
      <c r="H95" s="214">
        <v>5</v>
      </c>
      <c r="I95" s="215"/>
      <c r="J95" s="216">
        <f>ROUND(I95*H95,2)</f>
        <v>0</v>
      </c>
      <c r="K95" s="217"/>
      <c r="L95" s="218"/>
      <c r="M95" s="219" t="s">
        <v>32</v>
      </c>
      <c r="N95" s="220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181</v>
      </c>
      <c r="AT95" s="223" t="s">
        <v>177</v>
      </c>
      <c r="AU95" s="223" t="s">
        <v>82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181</v>
      </c>
      <c r="BM95" s="223" t="s">
        <v>1245</v>
      </c>
    </row>
    <row r="96" s="2" customFormat="1" ht="21.75" customHeight="1">
      <c r="A96" s="40"/>
      <c r="B96" s="41"/>
      <c r="C96" s="210" t="s">
        <v>90</v>
      </c>
      <c r="D96" s="210" t="s">
        <v>177</v>
      </c>
      <c r="E96" s="211" t="s">
        <v>797</v>
      </c>
      <c r="F96" s="212" t="s">
        <v>798</v>
      </c>
      <c r="G96" s="213" t="s">
        <v>792</v>
      </c>
      <c r="H96" s="214">
        <v>5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1246</v>
      </c>
    </row>
    <row r="97" s="2" customFormat="1" ht="16.5" customHeight="1">
      <c r="A97" s="40"/>
      <c r="B97" s="41"/>
      <c r="C97" s="210" t="s">
        <v>95</v>
      </c>
      <c r="D97" s="210" t="s">
        <v>177</v>
      </c>
      <c r="E97" s="211" t="s">
        <v>800</v>
      </c>
      <c r="F97" s="212" t="s">
        <v>801</v>
      </c>
      <c r="G97" s="213" t="s">
        <v>792</v>
      </c>
      <c r="H97" s="214">
        <v>5</v>
      </c>
      <c r="I97" s="215"/>
      <c r="J97" s="216">
        <f>ROUND(I97*H97,2)</f>
        <v>0</v>
      </c>
      <c r="K97" s="217"/>
      <c r="L97" s="218"/>
      <c r="M97" s="219" t="s">
        <v>32</v>
      </c>
      <c r="N97" s="220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181</v>
      </c>
      <c r="AT97" s="223" t="s">
        <v>177</v>
      </c>
      <c r="AU97" s="223" t="s">
        <v>82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181</v>
      </c>
      <c r="BM97" s="223" t="s">
        <v>1247</v>
      </c>
    </row>
    <row r="98" s="2" customFormat="1" ht="16.5" customHeight="1">
      <c r="A98" s="40"/>
      <c r="B98" s="41"/>
      <c r="C98" s="230" t="s">
        <v>196</v>
      </c>
      <c r="D98" s="230" t="s">
        <v>201</v>
      </c>
      <c r="E98" s="231" t="s">
        <v>803</v>
      </c>
      <c r="F98" s="232" t="s">
        <v>804</v>
      </c>
      <c r="G98" s="233" t="s">
        <v>792</v>
      </c>
      <c r="H98" s="234">
        <v>125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1248</v>
      </c>
    </row>
    <row r="99" s="2" customFormat="1" ht="21.75" customHeight="1">
      <c r="A99" s="40"/>
      <c r="B99" s="41"/>
      <c r="C99" s="210" t="s">
        <v>200</v>
      </c>
      <c r="D99" s="210" t="s">
        <v>177</v>
      </c>
      <c r="E99" s="211" t="s">
        <v>806</v>
      </c>
      <c r="F99" s="212" t="s">
        <v>807</v>
      </c>
      <c r="G99" s="213" t="s">
        <v>792</v>
      </c>
      <c r="H99" s="214">
        <v>120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1249</v>
      </c>
    </row>
    <row r="100" s="2" customFormat="1" ht="21.75" customHeight="1">
      <c r="A100" s="40"/>
      <c r="B100" s="41"/>
      <c r="C100" s="230" t="s">
        <v>206</v>
      </c>
      <c r="D100" s="230" t="s">
        <v>201</v>
      </c>
      <c r="E100" s="231" t="s">
        <v>830</v>
      </c>
      <c r="F100" s="232" t="s">
        <v>831</v>
      </c>
      <c r="G100" s="233" t="s">
        <v>180</v>
      </c>
      <c r="H100" s="234">
        <v>4</v>
      </c>
      <c r="I100" s="235"/>
      <c r="J100" s="236">
        <f>ROUND(I100*H100,2)</f>
        <v>0</v>
      </c>
      <c r="K100" s="237"/>
      <c r="L100" s="46"/>
      <c r="M100" s="238" t="s">
        <v>32</v>
      </c>
      <c r="N100" s="239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1250</v>
      </c>
    </row>
    <row r="101" s="2" customFormat="1" ht="44.25" customHeight="1">
      <c r="A101" s="40"/>
      <c r="B101" s="41"/>
      <c r="C101" s="230" t="s">
        <v>210</v>
      </c>
      <c r="D101" s="230" t="s">
        <v>201</v>
      </c>
      <c r="E101" s="231" t="s">
        <v>833</v>
      </c>
      <c r="F101" s="232" t="s">
        <v>834</v>
      </c>
      <c r="G101" s="233" t="s">
        <v>180</v>
      </c>
      <c r="H101" s="234">
        <v>10</v>
      </c>
      <c r="I101" s="235"/>
      <c r="J101" s="236">
        <f>ROUND(I101*H101,2)</f>
        <v>0</v>
      </c>
      <c r="K101" s="237"/>
      <c r="L101" s="46"/>
      <c r="M101" s="238" t="s">
        <v>32</v>
      </c>
      <c r="N101" s="239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204</v>
      </c>
      <c r="AT101" s="223" t="s">
        <v>201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204</v>
      </c>
      <c r="BM101" s="223" t="s">
        <v>1251</v>
      </c>
    </row>
    <row r="102" s="2" customFormat="1" ht="16.5" customHeight="1">
      <c r="A102" s="40"/>
      <c r="B102" s="41"/>
      <c r="C102" s="230" t="s">
        <v>214</v>
      </c>
      <c r="D102" s="230" t="s">
        <v>201</v>
      </c>
      <c r="E102" s="231" t="s">
        <v>809</v>
      </c>
      <c r="F102" s="232" t="s">
        <v>810</v>
      </c>
      <c r="G102" s="233" t="s">
        <v>792</v>
      </c>
      <c r="H102" s="234">
        <v>5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1252</v>
      </c>
    </row>
    <row r="103" s="2" customFormat="1" ht="16.5" customHeight="1">
      <c r="A103" s="40"/>
      <c r="B103" s="41"/>
      <c r="C103" s="210" t="s">
        <v>218</v>
      </c>
      <c r="D103" s="210" t="s">
        <v>177</v>
      </c>
      <c r="E103" s="211" t="s">
        <v>812</v>
      </c>
      <c r="F103" s="212" t="s">
        <v>813</v>
      </c>
      <c r="G103" s="213" t="s">
        <v>792</v>
      </c>
      <c r="H103" s="214">
        <v>5</v>
      </c>
      <c r="I103" s="215"/>
      <c r="J103" s="216">
        <f>ROUND(I103*H103,2)</f>
        <v>0</v>
      </c>
      <c r="K103" s="217"/>
      <c r="L103" s="218"/>
      <c r="M103" s="219" t="s">
        <v>32</v>
      </c>
      <c r="N103" s="220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181</v>
      </c>
      <c r="AT103" s="223" t="s">
        <v>177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181</v>
      </c>
      <c r="BM103" s="223" t="s">
        <v>1253</v>
      </c>
    </row>
    <row r="104" s="2" customFormat="1" ht="24.15" customHeight="1">
      <c r="A104" s="40"/>
      <c r="B104" s="41"/>
      <c r="C104" s="230" t="s">
        <v>222</v>
      </c>
      <c r="D104" s="230" t="s">
        <v>201</v>
      </c>
      <c r="E104" s="231" t="s">
        <v>815</v>
      </c>
      <c r="F104" s="232" t="s">
        <v>816</v>
      </c>
      <c r="G104" s="233" t="s">
        <v>792</v>
      </c>
      <c r="H104" s="234">
        <v>45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204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204</v>
      </c>
      <c r="BM104" s="223" t="s">
        <v>1254</v>
      </c>
    </row>
    <row r="105" s="2" customFormat="1" ht="55.5" customHeight="1">
      <c r="A105" s="40"/>
      <c r="B105" s="41"/>
      <c r="C105" s="230" t="s">
        <v>226</v>
      </c>
      <c r="D105" s="230" t="s">
        <v>201</v>
      </c>
      <c r="E105" s="231" t="s">
        <v>818</v>
      </c>
      <c r="F105" s="232" t="s">
        <v>819</v>
      </c>
      <c r="G105" s="233" t="s">
        <v>792</v>
      </c>
      <c r="H105" s="234">
        <v>240</v>
      </c>
      <c r="I105" s="235"/>
      <c r="J105" s="236">
        <f>ROUND(I105*H105,2)</f>
        <v>0</v>
      </c>
      <c r="K105" s="237"/>
      <c r="L105" s="46"/>
      <c r="M105" s="238" t="s">
        <v>32</v>
      </c>
      <c r="N105" s="239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204</v>
      </c>
      <c r="AT105" s="223" t="s">
        <v>201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204</v>
      </c>
      <c r="BM105" s="223" t="s">
        <v>1255</v>
      </c>
    </row>
    <row r="106" s="2" customFormat="1" ht="21.75" customHeight="1">
      <c r="A106" s="40"/>
      <c r="B106" s="41"/>
      <c r="C106" s="210" t="s">
        <v>230</v>
      </c>
      <c r="D106" s="210" t="s">
        <v>177</v>
      </c>
      <c r="E106" s="211" t="s">
        <v>821</v>
      </c>
      <c r="F106" s="212" t="s">
        <v>822</v>
      </c>
      <c r="G106" s="213" t="s">
        <v>792</v>
      </c>
      <c r="H106" s="214">
        <v>40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1256</v>
      </c>
    </row>
    <row r="107" s="2" customFormat="1" ht="21.75" customHeight="1">
      <c r="A107" s="40"/>
      <c r="B107" s="41"/>
      <c r="C107" s="210" t="s">
        <v>234</v>
      </c>
      <c r="D107" s="210" t="s">
        <v>177</v>
      </c>
      <c r="E107" s="211" t="s">
        <v>824</v>
      </c>
      <c r="F107" s="212" t="s">
        <v>825</v>
      </c>
      <c r="G107" s="213" t="s">
        <v>792</v>
      </c>
      <c r="H107" s="214">
        <v>240</v>
      </c>
      <c r="I107" s="215"/>
      <c r="J107" s="216">
        <f>ROUND(I107*H107,2)</f>
        <v>0</v>
      </c>
      <c r="K107" s="217"/>
      <c r="L107" s="218"/>
      <c r="M107" s="219" t="s">
        <v>32</v>
      </c>
      <c r="N107" s="220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181</v>
      </c>
      <c r="AT107" s="223" t="s">
        <v>177</v>
      </c>
      <c r="AU107" s="223" t="s">
        <v>82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181</v>
      </c>
      <c r="BM107" s="223" t="s">
        <v>1257</v>
      </c>
    </row>
    <row r="108" s="2" customFormat="1" ht="21.75" customHeight="1">
      <c r="A108" s="40"/>
      <c r="B108" s="41"/>
      <c r="C108" s="210" t="s">
        <v>8</v>
      </c>
      <c r="D108" s="210" t="s">
        <v>177</v>
      </c>
      <c r="E108" s="211" t="s">
        <v>827</v>
      </c>
      <c r="F108" s="212" t="s">
        <v>828</v>
      </c>
      <c r="G108" s="213" t="s">
        <v>792</v>
      </c>
      <c r="H108" s="214">
        <v>5</v>
      </c>
      <c r="I108" s="215"/>
      <c r="J108" s="216">
        <f>ROUND(I108*H108,2)</f>
        <v>0</v>
      </c>
      <c r="K108" s="217"/>
      <c r="L108" s="218"/>
      <c r="M108" s="219" t="s">
        <v>32</v>
      </c>
      <c r="N108" s="220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181</v>
      </c>
      <c r="AT108" s="223" t="s">
        <v>177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181</v>
      </c>
      <c r="BM108" s="223" t="s">
        <v>1258</v>
      </c>
    </row>
    <row r="109" s="2" customFormat="1" ht="44.25" customHeight="1">
      <c r="A109" s="40"/>
      <c r="B109" s="41"/>
      <c r="C109" s="230" t="s">
        <v>241</v>
      </c>
      <c r="D109" s="230" t="s">
        <v>201</v>
      </c>
      <c r="E109" s="231" t="s">
        <v>843</v>
      </c>
      <c r="F109" s="232" t="s">
        <v>844</v>
      </c>
      <c r="G109" s="233" t="s">
        <v>180</v>
      </c>
      <c r="H109" s="234">
        <v>2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204</v>
      </c>
      <c r="AT109" s="223" t="s">
        <v>201</v>
      </c>
      <c r="AU109" s="223" t="s">
        <v>82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204</v>
      </c>
      <c r="BM109" s="223" t="s">
        <v>1259</v>
      </c>
    </row>
    <row r="110" s="2" customFormat="1" ht="49.05" customHeight="1">
      <c r="A110" s="40"/>
      <c r="B110" s="41"/>
      <c r="C110" s="230" t="s">
        <v>245</v>
      </c>
      <c r="D110" s="230" t="s">
        <v>201</v>
      </c>
      <c r="E110" s="231" t="s">
        <v>846</v>
      </c>
      <c r="F110" s="232" t="s">
        <v>847</v>
      </c>
      <c r="G110" s="233" t="s">
        <v>180</v>
      </c>
      <c r="H110" s="234">
        <v>4</v>
      </c>
      <c r="I110" s="235"/>
      <c r="J110" s="236">
        <f>ROUND(I110*H110,2)</f>
        <v>0</v>
      </c>
      <c r="K110" s="237"/>
      <c r="L110" s="46"/>
      <c r="M110" s="238" t="s">
        <v>32</v>
      </c>
      <c r="N110" s="239" t="s">
        <v>46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204</v>
      </c>
      <c r="AT110" s="223" t="s">
        <v>201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204</v>
      </c>
      <c r="BM110" s="223" t="s">
        <v>1260</v>
      </c>
    </row>
    <row r="111" s="2" customFormat="1" ht="16.5" customHeight="1">
      <c r="A111" s="40"/>
      <c r="B111" s="41"/>
      <c r="C111" s="230" t="s">
        <v>249</v>
      </c>
      <c r="D111" s="230" t="s">
        <v>201</v>
      </c>
      <c r="E111" s="231" t="s">
        <v>849</v>
      </c>
      <c r="F111" s="232" t="s">
        <v>850</v>
      </c>
      <c r="G111" s="233" t="s">
        <v>180</v>
      </c>
      <c r="H111" s="234">
        <v>2</v>
      </c>
      <c r="I111" s="235"/>
      <c r="J111" s="236">
        <f>ROUND(I111*H111,2)</f>
        <v>0</v>
      </c>
      <c r="K111" s="237"/>
      <c r="L111" s="46"/>
      <c r="M111" s="238" t="s">
        <v>32</v>
      </c>
      <c r="N111" s="239" t="s">
        <v>46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204</v>
      </c>
      <c r="AT111" s="223" t="s">
        <v>201</v>
      </c>
      <c r="AU111" s="223" t="s">
        <v>82</v>
      </c>
      <c r="AY111" s="18" t="s">
        <v>176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82</v>
      </c>
      <c r="BK111" s="224">
        <f>ROUND(I111*H111,2)</f>
        <v>0</v>
      </c>
      <c r="BL111" s="18" t="s">
        <v>204</v>
      </c>
      <c r="BM111" s="223" t="s">
        <v>1261</v>
      </c>
    </row>
    <row r="112" s="2" customFormat="1" ht="49.05" customHeight="1">
      <c r="A112" s="40"/>
      <c r="B112" s="41"/>
      <c r="C112" s="230" t="s">
        <v>253</v>
      </c>
      <c r="D112" s="230" t="s">
        <v>201</v>
      </c>
      <c r="E112" s="231" t="s">
        <v>852</v>
      </c>
      <c r="F112" s="232" t="s">
        <v>853</v>
      </c>
      <c r="G112" s="233" t="s">
        <v>180</v>
      </c>
      <c r="H112" s="234">
        <v>16</v>
      </c>
      <c r="I112" s="235"/>
      <c r="J112" s="236">
        <f>ROUND(I112*H112,2)</f>
        <v>0</v>
      </c>
      <c r="K112" s="237"/>
      <c r="L112" s="46"/>
      <c r="M112" s="240" t="s">
        <v>32</v>
      </c>
      <c r="N112" s="241" t="s">
        <v>46</v>
      </c>
      <c r="O112" s="242"/>
      <c r="P112" s="243">
        <f>O112*H112</f>
        <v>0</v>
      </c>
      <c r="Q112" s="243">
        <v>0</v>
      </c>
      <c r="R112" s="243">
        <f>Q112*H112</f>
        <v>0</v>
      </c>
      <c r="S112" s="243">
        <v>0</v>
      </c>
      <c r="T112" s="24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204</v>
      </c>
      <c r="AT112" s="223" t="s">
        <v>201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204</v>
      </c>
      <c r="BM112" s="223" t="s">
        <v>1262</v>
      </c>
    </row>
    <row r="113" s="2" customFormat="1" ht="6.96" customHeight="1">
      <c r="A113" s="40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6"/>
      <c r="M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</sheetData>
  <sheetProtection sheet="1" autoFilter="0" formatColumns="0" formatRows="0" objects="1" scenarios="1" spinCount="100000" saltValue="CgcgkLpQfQ7cx3O8DyIhxcxI4/6IFIiVYpb6tWDhFb0uJSoVEybFN9Hb3gHogsI9TYlaNmYizQvK6cJ5/+KZjQ==" hashValue="JuzGXJgMk6xOKr5nTBdudTN6CGFB6/4XqYBmZecuy/8LDpxYyjEU1+NSE6n0eOpUdSoYRxXdwyzeOq0DpHH34A==" algorithmName="SHA-512" password="CC35"/>
  <autoFilter ref="C91:K11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855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ROUND((SUM(BE100:BE184)),  2)</f>
        <v>0</v>
      </c>
      <c r="G37" s="40"/>
      <c r="H37" s="40"/>
      <c r="I37" s="160">
        <v>0.20999999999999999</v>
      </c>
      <c r="J37" s="159">
        <f>ROUND(((SUM(BE100:BE184))*I37),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ROUND((SUM(BF100:BF184)),  2)</f>
        <v>0</v>
      </c>
      <c r="G38" s="40"/>
      <c r="H38" s="40"/>
      <c r="I38" s="160">
        <v>0.14999999999999999</v>
      </c>
      <c r="J38" s="159">
        <f>ROUND(((SUM(BF100:BF184))*I38),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ROUND((SUM(BG100:BG184)),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ROUND((SUM(BH100:BH184)),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ROUND((SUM(BI100:BI184)),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03.2 -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856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857</v>
      </c>
      <c r="E69" s="181"/>
      <c r="F69" s="181"/>
      <c r="G69" s="181"/>
      <c r="H69" s="181"/>
      <c r="I69" s="181"/>
      <c r="J69" s="182">
        <f>J114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628</v>
      </c>
      <c r="E70" s="181"/>
      <c r="F70" s="181"/>
      <c r="G70" s="181"/>
      <c r="H70" s="181"/>
      <c r="I70" s="181"/>
      <c r="J70" s="182">
        <f>J119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45"/>
      <c r="C71" s="126"/>
      <c r="D71" s="246" t="s">
        <v>629</v>
      </c>
      <c r="E71" s="247"/>
      <c r="F71" s="247"/>
      <c r="G71" s="247"/>
      <c r="H71" s="247"/>
      <c r="I71" s="247"/>
      <c r="J71" s="248">
        <f>J120</f>
        <v>0</v>
      </c>
      <c r="K71" s="126"/>
      <c r="L71" s="24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45"/>
      <c r="C72" s="126"/>
      <c r="D72" s="246" t="s">
        <v>632</v>
      </c>
      <c r="E72" s="247"/>
      <c r="F72" s="247"/>
      <c r="G72" s="247"/>
      <c r="H72" s="247"/>
      <c r="I72" s="247"/>
      <c r="J72" s="248">
        <f>J146</f>
        <v>0</v>
      </c>
      <c r="K72" s="126"/>
      <c r="L72" s="24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78"/>
      <c r="C73" s="179"/>
      <c r="D73" s="180" t="s">
        <v>636</v>
      </c>
      <c r="E73" s="181"/>
      <c r="F73" s="181"/>
      <c r="G73" s="181"/>
      <c r="H73" s="181"/>
      <c r="I73" s="181"/>
      <c r="J73" s="182">
        <f>J155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2" customFormat="1" ht="19.92" customHeight="1">
      <c r="A74" s="12"/>
      <c r="B74" s="245"/>
      <c r="C74" s="126"/>
      <c r="D74" s="246" t="s">
        <v>637</v>
      </c>
      <c r="E74" s="247"/>
      <c r="F74" s="247"/>
      <c r="G74" s="247"/>
      <c r="H74" s="247"/>
      <c r="I74" s="247"/>
      <c r="J74" s="248">
        <f>J156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78"/>
      <c r="C75" s="179"/>
      <c r="D75" s="180" t="s">
        <v>858</v>
      </c>
      <c r="E75" s="181"/>
      <c r="F75" s="181"/>
      <c r="G75" s="181"/>
      <c r="H75" s="181"/>
      <c r="I75" s="181"/>
      <c r="J75" s="182">
        <f>J179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2" customFormat="1" ht="19.92" customHeight="1">
      <c r="A76" s="12"/>
      <c r="B76" s="245"/>
      <c r="C76" s="126"/>
      <c r="D76" s="246" t="s">
        <v>859</v>
      </c>
      <c r="E76" s="247"/>
      <c r="F76" s="247"/>
      <c r="G76" s="247"/>
      <c r="H76" s="247"/>
      <c r="I76" s="247"/>
      <c r="J76" s="248">
        <f>J180</f>
        <v>0</v>
      </c>
      <c r="K76" s="126"/>
      <c r="L76" s="249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161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Oprava PZS v ŽST Litoměřice horní nádraží</v>
      </c>
      <c r="F86" s="33"/>
      <c r="G86" s="33"/>
      <c r="H86" s="33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2"/>
      <c r="C87" s="33" t="s">
        <v>150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1" customFormat="1" ht="16.5" customHeight="1">
      <c r="B88" s="22"/>
      <c r="C88" s="23"/>
      <c r="D88" s="23"/>
      <c r="E88" s="172" t="s">
        <v>151</v>
      </c>
      <c r="F88" s="23"/>
      <c r="G88" s="23"/>
      <c r="H88" s="23"/>
      <c r="I88" s="23"/>
      <c r="J88" s="23"/>
      <c r="K88" s="23"/>
      <c r="L88" s="21"/>
    </row>
    <row r="89" s="1" customFormat="1" ht="12" customHeight="1">
      <c r="B89" s="22"/>
      <c r="C89" s="33" t="s">
        <v>152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40"/>
      <c r="B90" s="41"/>
      <c r="C90" s="42"/>
      <c r="D90" s="42"/>
      <c r="E90" s="173" t="s">
        <v>1173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154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E13</f>
        <v>03.2 - Stavební část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3" t="s">
        <v>22</v>
      </c>
      <c r="D94" s="42"/>
      <c r="E94" s="42"/>
      <c r="F94" s="28" t="str">
        <f>F16</f>
        <v xml:space="preserve"> </v>
      </c>
      <c r="G94" s="42"/>
      <c r="H94" s="42"/>
      <c r="I94" s="33" t="s">
        <v>24</v>
      </c>
      <c r="J94" s="74" t="str">
        <f>IF(J16="","",J16)</f>
        <v>28. 2. 2022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30</v>
      </c>
      <c r="D96" s="42"/>
      <c r="E96" s="42"/>
      <c r="F96" s="28" t="str">
        <f>E19</f>
        <v xml:space="preserve"> </v>
      </c>
      <c r="G96" s="42"/>
      <c r="H96" s="42"/>
      <c r="I96" s="33" t="s">
        <v>36</v>
      </c>
      <c r="J96" s="38" t="str">
        <f>E25</f>
        <v xml:space="preserve"> 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3" t="s">
        <v>34</v>
      </c>
      <c r="D97" s="42"/>
      <c r="E97" s="42"/>
      <c r="F97" s="28" t="str">
        <f>IF(E22="","",E22)</f>
        <v>Vyplň údaj</v>
      </c>
      <c r="G97" s="42"/>
      <c r="H97" s="42"/>
      <c r="I97" s="33" t="s">
        <v>38</v>
      </c>
      <c r="J97" s="38" t="str">
        <f>E28</f>
        <v xml:space="preserve"> 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0" customFormat="1" ht="29.28" customHeight="1">
      <c r="A99" s="184"/>
      <c r="B99" s="185"/>
      <c r="C99" s="186" t="s">
        <v>162</v>
      </c>
      <c r="D99" s="187" t="s">
        <v>60</v>
      </c>
      <c r="E99" s="187" t="s">
        <v>56</v>
      </c>
      <c r="F99" s="187" t="s">
        <v>57</v>
      </c>
      <c r="G99" s="187" t="s">
        <v>163</v>
      </c>
      <c r="H99" s="187" t="s">
        <v>164</v>
      </c>
      <c r="I99" s="187" t="s">
        <v>165</v>
      </c>
      <c r="J99" s="188" t="s">
        <v>158</v>
      </c>
      <c r="K99" s="189" t="s">
        <v>166</v>
      </c>
      <c r="L99" s="190"/>
      <c r="M99" s="94" t="s">
        <v>32</v>
      </c>
      <c r="N99" s="95" t="s">
        <v>45</v>
      </c>
      <c r="O99" s="95" t="s">
        <v>167</v>
      </c>
      <c r="P99" s="95" t="s">
        <v>168</v>
      </c>
      <c r="Q99" s="95" t="s">
        <v>169</v>
      </c>
      <c r="R99" s="95" t="s">
        <v>170</v>
      </c>
      <c r="S99" s="95" t="s">
        <v>171</v>
      </c>
      <c r="T99" s="96" t="s">
        <v>172</v>
      </c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</row>
    <row r="100" s="2" customFormat="1" ht="22.8" customHeight="1">
      <c r="A100" s="40"/>
      <c r="B100" s="41"/>
      <c r="C100" s="101" t="s">
        <v>173</v>
      </c>
      <c r="D100" s="42"/>
      <c r="E100" s="42"/>
      <c r="F100" s="42"/>
      <c r="G100" s="42"/>
      <c r="H100" s="42"/>
      <c r="I100" s="42"/>
      <c r="J100" s="191">
        <f>BK100</f>
        <v>0</v>
      </c>
      <c r="K100" s="42"/>
      <c r="L100" s="46"/>
      <c r="M100" s="97"/>
      <c r="N100" s="192"/>
      <c r="O100" s="98"/>
      <c r="P100" s="193">
        <f>P101+P114+P119+P155+P179</f>
        <v>0</v>
      </c>
      <c r="Q100" s="98"/>
      <c r="R100" s="193">
        <f>R101+R114+R119+R155+R179</f>
        <v>20.029949999999999</v>
      </c>
      <c r="S100" s="98"/>
      <c r="T100" s="194">
        <f>T101+T114+T119+T155+T179</f>
        <v>15.335000000000001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74</v>
      </c>
      <c r="AU100" s="18" t="s">
        <v>159</v>
      </c>
      <c r="BK100" s="195">
        <f>BK101+BK114+BK119+BK155+BK179</f>
        <v>0</v>
      </c>
    </row>
    <row r="101" s="11" customFormat="1" ht="25.92" customHeight="1">
      <c r="A101" s="11"/>
      <c r="B101" s="196"/>
      <c r="C101" s="197"/>
      <c r="D101" s="198" t="s">
        <v>74</v>
      </c>
      <c r="E101" s="199" t="s">
        <v>196</v>
      </c>
      <c r="F101" s="199" t="s">
        <v>860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SUM(P102:P113)</f>
        <v>0</v>
      </c>
      <c r="Q101" s="204"/>
      <c r="R101" s="205">
        <f>SUM(R102:R113)</f>
        <v>4.3934999999999995</v>
      </c>
      <c r="S101" s="204"/>
      <c r="T101" s="206">
        <f>SUM(T102:T113)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7" t="s">
        <v>82</v>
      </c>
      <c r="AT101" s="208" t="s">
        <v>74</v>
      </c>
      <c r="AU101" s="208" t="s">
        <v>75</v>
      </c>
      <c r="AY101" s="207" t="s">
        <v>176</v>
      </c>
      <c r="BK101" s="209">
        <f>SUM(BK102:BK113)</f>
        <v>0</v>
      </c>
    </row>
    <row r="102" s="2" customFormat="1" ht="24.15" customHeight="1">
      <c r="A102" s="40"/>
      <c r="B102" s="41"/>
      <c r="C102" s="230" t="s">
        <v>82</v>
      </c>
      <c r="D102" s="230" t="s">
        <v>201</v>
      </c>
      <c r="E102" s="231" t="s">
        <v>861</v>
      </c>
      <c r="F102" s="232" t="s">
        <v>862</v>
      </c>
      <c r="G102" s="233" t="s">
        <v>691</v>
      </c>
      <c r="H102" s="234">
        <v>30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95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95</v>
      </c>
      <c r="BM102" s="223" t="s">
        <v>863</v>
      </c>
    </row>
    <row r="103" s="2" customFormat="1">
      <c r="A103" s="40"/>
      <c r="B103" s="41"/>
      <c r="C103" s="42"/>
      <c r="D103" s="252" t="s">
        <v>645</v>
      </c>
      <c r="E103" s="42"/>
      <c r="F103" s="253" t="s">
        <v>864</v>
      </c>
      <c r="G103" s="42"/>
      <c r="H103" s="42"/>
      <c r="I103" s="227"/>
      <c r="J103" s="42"/>
      <c r="K103" s="42"/>
      <c r="L103" s="46"/>
      <c r="M103" s="228"/>
      <c r="N103" s="22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645</v>
      </c>
      <c r="AU103" s="18" t="s">
        <v>82</v>
      </c>
    </row>
    <row r="104" s="2" customFormat="1" ht="16.5" customHeight="1">
      <c r="A104" s="40"/>
      <c r="B104" s="41"/>
      <c r="C104" s="230" t="s">
        <v>84</v>
      </c>
      <c r="D104" s="230" t="s">
        <v>201</v>
      </c>
      <c r="E104" s="231" t="s">
        <v>865</v>
      </c>
      <c r="F104" s="232" t="s">
        <v>866</v>
      </c>
      <c r="G104" s="233" t="s">
        <v>691</v>
      </c>
      <c r="H104" s="234">
        <v>30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95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95</v>
      </c>
      <c r="BM104" s="223" t="s">
        <v>867</v>
      </c>
    </row>
    <row r="105" s="2" customFormat="1">
      <c r="A105" s="40"/>
      <c r="B105" s="41"/>
      <c r="C105" s="42"/>
      <c r="D105" s="252" t="s">
        <v>645</v>
      </c>
      <c r="E105" s="42"/>
      <c r="F105" s="253" t="s">
        <v>868</v>
      </c>
      <c r="G105" s="42"/>
      <c r="H105" s="42"/>
      <c r="I105" s="227"/>
      <c r="J105" s="42"/>
      <c r="K105" s="42"/>
      <c r="L105" s="46"/>
      <c r="M105" s="228"/>
      <c r="N105" s="22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645</v>
      </c>
      <c r="AU105" s="18" t="s">
        <v>82</v>
      </c>
    </row>
    <row r="106" s="2" customFormat="1" ht="16.5" customHeight="1">
      <c r="A106" s="40"/>
      <c r="B106" s="41"/>
      <c r="C106" s="230" t="s">
        <v>90</v>
      </c>
      <c r="D106" s="230" t="s">
        <v>201</v>
      </c>
      <c r="E106" s="231" t="s">
        <v>869</v>
      </c>
      <c r="F106" s="232" t="s">
        <v>870</v>
      </c>
      <c r="G106" s="233" t="s">
        <v>691</v>
      </c>
      <c r="H106" s="234">
        <v>30</v>
      </c>
      <c r="I106" s="235"/>
      <c r="J106" s="236">
        <f>ROUND(I106*H106,2)</f>
        <v>0</v>
      </c>
      <c r="K106" s="237"/>
      <c r="L106" s="46"/>
      <c r="M106" s="238" t="s">
        <v>32</v>
      </c>
      <c r="N106" s="239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95</v>
      </c>
      <c r="AT106" s="223" t="s">
        <v>201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95</v>
      </c>
      <c r="BM106" s="223" t="s">
        <v>871</v>
      </c>
    </row>
    <row r="107" s="2" customFormat="1">
      <c r="A107" s="40"/>
      <c r="B107" s="41"/>
      <c r="C107" s="42"/>
      <c r="D107" s="252" t="s">
        <v>645</v>
      </c>
      <c r="E107" s="42"/>
      <c r="F107" s="253" t="s">
        <v>872</v>
      </c>
      <c r="G107" s="42"/>
      <c r="H107" s="42"/>
      <c r="I107" s="227"/>
      <c r="J107" s="42"/>
      <c r="K107" s="42"/>
      <c r="L107" s="46"/>
      <c r="M107" s="228"/>
      <c r="N107" s="22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645</v>
      </c>
      <c r="AU107" s="18" t="s">
        <v>82</v>
      </c>
    </row>
    <row r="108" s="2" customFormat="1" ht="24.15" customHeight="1">
      <c r="A108" s="40"/>
      <c r="B108" s="41"/>
      <c r="C108" s="230" t="s">
        <v>95</v>
      </c>
      <c r="D108" s="230" t="s">
        <v>201</v>
      </c>
      <c r="E108" s="231" t="s">
        <v>873</v>
      </c>
      <c r="F108" s="232" t="s">
        <v>874</v>
      </c>
      <c r="G108" s="233" t="s">
        <v>691</v>
      </c>
      <c r="H108" s="234">
        <v>15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95</v>
      </c>
      <c r="AT108" s="223" t="s">
        <v>201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95</v>
      </c>
      <c r="BM108" s="223" t="s">
        <v>875</v>
      </c>
    </row>
    <row r="109" s="2" customFormat="1">
      <c r="A109" s="40"/>
      <c r="B109" s="41"/>
      <c r="C109" s="42"/>
      <c r="D109" s="252" t="s">
        <v>645</v>
      </c>
      <c r="E109" s="42"/>
      <c r="F109" s="253" t="s">
        <v>876</v>
      </c>
      <c r="G109" s="42"/>
      <c r="H109" s="42"/>
      <c r="I109" s="227"/>
      <c r="J109" s="42"/>
      <c r="K109" s="42"/>
      <c r="L109" s="46"/>
      <c r="M109" s="228"/>
      <c r="N109" s="22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645</v>
      </c>
      <c r="AU109" s="18" t="s">
        <v>82</v>
      </c>
    </row>
    <row r="110" s="2" customFormat="1" ht="37.8" customHeight="1">
      <c r="A110" s="40"/>
      <c r="B110" s="41"/>
      <c r="C110" s="230" t="s">
        <v>196</v>
      </c>
      <c r="D110" s="230" t="s">
        <v>201</v>
      </c>
      <c r="E110" s="231" t="s">
        <v>877</v>
      </c>
      <c r="F110" s="232" t="s">
        <v>878</v>
      </c>
      <c r="G110" s="233" t="s">
        <v>691</v>
      </c>
      <c r="H110" s="234">
        <v>15</v>
      </c>
      <c r="I110" s="235"/>
      <c r="J110" s="236">
        <f>ROUND(I110*H110,2)</f>
        <v>0</v>
      </c>
      <c r="K110" s="237"/>
      <c r="L110" s="46"/>
      <c r="M110" s="238" t="s">
        <v>32</v>
      </c>
      <c r="N110" s="239" t="s">
        <v>46</v>
      </c>
      <c r="O110" s="86"/>
      <c r="P110" s="221">
        <f>O110*H110</f>
        <v>0</v>
      </c>
      <c r="Q110" s="221">
        <v>0.11162</v>
      </c>
      <c r="R110" s="221">
        <f>Q110*H110</f>
        <v>1.6742999999999999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95</v>
      </c>
      <c r="AT110" s="223" t="s">
        <v>201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95</v>
      </c>
      <c r="BM110" s="223" t="s">
        <v>879</v>
      </c>
    </row>
    <row r="111" s="2" customFormat="1">
      <c r="A111" s="40"/>
      <c r="B111" s="41"/>
      <c r="C111" s="42"/>
      <c r="D111" s="252" t="s">
        <v>645</v>
      </c>
      <c r="E111" s="42"/>
      <c r="F111" s="253" t="s">
        <v>880</v>
      </c>
      <c r="G111" s="42"/>
      <c r="H111" s="42"/>
      <c r="I111" s="227"/>
      <c r="J111" s="42"/>
      <c r="K111" s="42"/>
      <c r="L111" s="46"/>
      <c r="M111" s="228"/>
      <c r="N111" s="22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645</v>
      </c>
      <c r="AU111" s="18" t="s">
        <v>82</v>
      </c>
    </row>
    <row r="112" s="2" customFormat="1" ht="16.5" customHeight="1">
      <c r="A112" s="40"/>
      <c r="B112" s="41"/>
      <c r="C112" s="210" t="s">
        <v>200</v>
      </c>
      <c r="D112" s="210" t="s">
        <v>177</v>
      </c>
      <c r="E112" s="211" t="s">
        <v>881</v>
      </c>
      <c r="F112" s="212" t="s">
        <v>882</v>
      </c>
      <c r="G112" s="213" t="s">
        <v>691</v>
      </c>
      <c r="H112" s="214">
        <v>15.449999999999999</v>
      </c>
      <c r="I112" s="215"/>
      <c r="J112" s="216">
        <f>ROUND(I112*H112,2)</f>
        <v>0</v>
      </c>
      <c r="K112" s="217"/>
      <c r="L112" s="218"/>
      <c r="M112" s="219" t="s">
        <v>32</v>
      </c>
      <c r="N112" s="220" t="s">
        <v>46</v>
      </c>
      <c r="O112" s="86"/>
      <c r="P112" s="221">
        <f>O112*H112</f>
        <v>0</v>
      </c>
      <c r="Q112" s="221">
        <v>0.17599999999999999</v>
      </c>
      <c r="R112" s="221">
        <f>Q112*H112</f>
        <v>2.7191999999999998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210</v>
      </c>
      <c r="AT112" s="223" t="s">
        <v>177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95</v>
      </c>
      <c r="BM112" s="223" t="s">
        <v>883</v>
      </c>
    </row>
    <row r="113" s="14" customFormat="1">
      <c r="A113" s="14"/>
      <c r="B113" s="264"/>
      <c r="C113" s="265"/>
      <c r="D113" s="225" t="s">
        <v>647</v>
      </c>
      <c r="E113" s="265"/>
      <c r="F113" s="267" t="s">
        <v>884</v>
      </c>
      <c r="G113" s="265"/>
      <c r="H113" s="268">
        <v>15.449999999999999</v>
      </c>
      <c r="I113" s="269"/>
      <c r="J113" s="265"/>
      <c r="K113" s="265"/>
      <c r="L113" s="270"/>
      <c r="M113" s="271"/>
      <c r="N113" s="272"/>
      <c r="O113" s="272"/>
      <c r="P113" s="272"/>
      <c r="Q113" s="272"/>
      <c r="R113" s="272"/>
      <c r="S113" s="272"/>
      <c r="T113" s="27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74" t="s">
        <v>647</v>
      </c>
      <c r="AU113" s="274" t="s">
        <v>82</v>
      </c>
      <c r="AV113" s="14" t="s">
        <v>84</v>
      </c>
      <c r="AW113" s="14" t="s">
        <v>4</v>
      </c>
      <c r="AX113" s="14" t="s">
        <v>82</v>
      </c>
      <c r="AY113" s="274" t="s">
        <v>176</v>
      </c>
    </row>
    <row r="114" s="11" customFormat="1" ht="25.92" customHeight="1">
      <c r="A114" s="11"/>
      <c r="B114" s="196"/>
      <c r="C114" s="197"/>
      <c r="D114" s="198" t="s">
        <v>74</v>
      </c>
      <c r="E114" s="199" t="s">
        <v>214</v>
      </c>
      <c r="F114" s="199" t="s">
        <v>655</v>
      </c>
      <c r="G114" s="197"/>
      <c r="H114" s="197"/>
      <c r="I114" s="200"/>
      <c r="J114" s="201">
        <f>BK114</f>
        <v>0</v>
      </c>
      <c r="K114" s="197"/>
      <c r="L114" s="202"/>
      <c r="M114" s="203"/>
      <c r="N114" s="204"/>
      <c r="O114" s="204"/>
      <c r="P114" s="205">
        <f>SUM(P115:P118)</f>
        <v>0</v>
      </c>
      <c r="Q114" s="204"/>
      <c r="R114" s="205">
        <f>SUM(R115:R118)</f>
        <v>0.13605</v>
      </c>
      <c r="S114" s="204"/>
      <c r="T114" s="206">
        <f>SUM(T115:T118)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07" t="s">
        <v>82</v>
      </c>
      <c r="AT114" s="208" t="s">
        <v>74</v>
      </c>
      <c r="AU114" s="208" t="s">
        <v>75</v>
      </c>
      <c r="AY114" s="207" t="s">
        <v>176</v>
      </c>
      <c r="BK114" s="209">
        <f>SUM(BK115:BK118)</f>
        <v>0</v>
      </c>
    </row>
    <row r="115" s="2" customFormat="1" ht="21.75" customHeight="1">
      <c r="A115" s="40"/>
      <c r="B115" s="41"/>
      <c r="C115" s="230" t="s">
        <v>206</v>
      </c>
      <c r="D115" s="230" t="s">
        <v>201</v>
      </c>
      <c r="E115" s="231" t="s">
        <v>885</v>
      </c>
      <c r="F115" s="232" t="s">
        <v>886</v>
      </c>
      <c r="G115" s="233" t="s">
        <v>792</v>
      </c>
      <c r="H115" s="234">
        <v>15</v>
      </c>
      <c r="I115" s="235"/>
      <c r="J115" s="236">
        <f>ROUND(I115*H115,2)</f>
        <v>0</v>
      </c>
      <c r="K115" s="237"/>
      <c r="L115" s="46"/>
      <c r="M115" s="238" t="s">
        <v>32</v>
      </c>
      <c r="N115" s="239" t="s">
        <v>46</v>
      </c>
      <c r="O115" s="86"/>
      <c r="P115" s="221">
        <f>O115*H115</f>
        <v>0</v>
      </c>
      <c r="Q115" s="221">
        <v>0.0038700000000000002</v>
      </c>
      <c r="R115" s="221">
        <f>Q115*H115</f>
        <v>0.058050000000000004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95</v>
      </c>
      <c r="AT115" s="223" t="s">
        <v>201</v>
      </c>
      <c r="AU115" s="223" t="s">
        <v>82</v>
      </c>
      <c r="AY115" s="18" t="s">
        <v>176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82</v>
      </c>
      <c r="BK115" s="224">
        <f>ROUND(I115*H115,2)</f>
        <v>0</v>
      </c>
      <c r="BL115" s="18" t="s">
        <v>95</v>
      </c>
      <c r="BM115" s="223" t="s">
        <v>887</v>
      </c>
    </row>
    <row r="116" s="2" customFormat="1">
      <c r="A116" s="40"/>
      <c r="B116" s="41"/>
      <c r="C116" s="42"/>
      <c r="D116" s="252" t="s">
        <v>645</v>
      </c>
      <c r="E116" s="42"/>
      <c r="F116" s="253" t="s">
        <v>888</v>
      </c>
      <c r="G116" s="42"/>
      <c r="H116" s="42"/>
      <c r="I116" s="227"/>
      <c r="J116" s="42"/>
      <c r="K116" s="42"/>
      <c r="L116" s="46"/>
      <c r="M116" s="228"/>
      <c r="N116" s="22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645</v>
      </c>
      <c r="AU116" s="18" t="s">
        <v>82</v>
      </c>
    </row>
    <row r="117" s="2" customFormat="1" ht="24.15" customHeight="1">
      <c r="A117" s="40"/>
      <c r="B117" s="41"/>
      <c r="C117" s="230" t="s">
        <v>210</v>
      </c>
      <c r="D117" s="230" t="s">
        <v>201</v>
      </c>
      <c r="E117" s="231" t="s">
        <v>889</v>
      </c>
      <c r="F117" s="232" t="s">
        <v>890</v>
      </c>
      <c r="G117" s="233" t="s">
        <v>792</v>
      </c>
      <c r="H117" s="234">
        <v>15</v>
      </c>
      <c r="I117" s="235"/>
      <c r="J117" s="236">
        <f>ROUND(I117*H117,2)</f>
        <v>0</v>
      </c>
      <c r="K117" s="237"/>
      <c r="L117" s="46"/>
      <c r="M117" s="238" t="s">
        <v>32</v>
      </c>
      <c r="N117" s="239" t="s">
        <v>46</v>
      </c>
      <c r="O117" s="86"/>
      <c r="P117" s="221">
        <f>O117*H117</f>
        <v>0</v>
      </c>
      <c r="Q117" s="221">
        <v>0.0051999999999999998</v>
      </c>
      <c r="R117" s="221">
        <f>Q117*H117</f>
        <v>0.078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95</v>
      </c>
      <c r="AT117" s="223" t="s">
        <v>201</v>
      </c>
      <c r="AU117" s="223" t="s">
        <v>82</v>
      </c>
      <c r="AY117" s="18" t="s">
        <v>176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82</v>
      </c>
      <c r="BK117" s="224">
        <f>ROUND(I117*H117,2)</f>
        <v>0</v>
      </c>
      <c r="BL117" s="18" t="s">
        <v>95</v>
      </c>
      <c r="BM117" s="223" t="s">
        <v>891</v>
      </c>
    </row>
    <row r="118" s="2" customFormat="1">
      <c r="A118" s="40"/>
      <c r="B118" s="41"/>
      <c r="C118" s="42"/>
      <c r="D118" s="252" t="s">
        <v>645</v>
      </c>
      <c r="E118" s="42"/>
      <c r="F118" s="253" t="s">
        <v>892</v>
      </c>
      <c r="G118" s="42"/>
      <c r="H118" s="42"/>
      <c r="I118" s="227"/>
      <c r="J118" s="42"/>
      <c r="K118" s="42"/>
      <c r="L118" s="46"/>
      <c r="M118" s="228"/>
      <c r="N118" s="22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645</v>
      </c>
      <c r="AU118" s="18" t="s">
        <v>82</v>
      </c>
    </row>
    <row r="119" s="11" customFormat="1" ht="25.92" customHeight="1">
      <c r="A119" s="11"/>
      <c r="B119" s="196"/>
      <c r="C119" s="197"/>
      <c r="D119" s="198" t="s">
        <v>74</v>
      </c>
      <c r="E119" s="199" t="s">
        <v>638</v>
      </c>
      <c r="F119" s="199" t="s">
        <v>639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P120+P146</f>
        <v>0</v>
      </c>
      <c r="Q119" s="204"/>
      <c r="R119" s="205">
        <f>R120+R146</f>
        <v>4.0535999999999994</v>
      </c>
      <c r="S119" s="204"/>
      <c r="T119" s="206">
        <f>T120+T146</f>
        <v>11.119999999999999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82</v>
      </c>
      <c r="AT119" s="208" t="s">
        <v>74</v>
      </c>
      <c r="AU119" s="208" t="s">
        <v>75</v>
      </c>
      <c r="AY119" s="207" t="s">
        <v>176</v>
      </c>
      <c r="BK119" s="209">
        <f>BK120+BK146</f>
        <v>0</v>
      </c>
    </row>
    <row r="120" s="11" customFormat="1" ht="22.8" customHeight="1">
      <c r="A120" s="11"/>
      <c r="B120" s="196"/>
      <c r="C120" s="197"/>
      <c r="D120" s="198" t="s">
        <v>74</v>
      </c>
      <c r="E120" s="250" t="s">
        <v>82</v>
      </c>
      <c r="F120" s="250" t="s">
        <v>640</v>
      </c>
      <c r="G120" s="197"/>
      <c r="H120" s="197"/>
      <c r="I120" s="200"/>
      <c r="J120" s="251">
        <f>BK120</f>
        <v>0</v>
      </c>
      <c r="K120" s="197"/>
      <c r="L120" s="202"/>
      <c r="M120" s="203"/>
      <c r="N120" s="204"/>
      <c r="O120" s="204"/>
      <c r="P120" s="205">
        <f>SUM(P121:P145)</f>
        <v>0</v>
      </c>
      <c r="Q120" s="204"/>
      <c r="R120" s="205">
        <f>SUM(R121:R145)</f>
        <v>4.0535999999999994</v>
      </c>
      <c r="S120" s="204"/>
      <c r="T120" s="206">
        <f>SUM(T121:T145)</f>
        <v>11.119999999999999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82</v>
      </c>
      <c r="AT120" s="208" t="s">
        <v>74</v>
      </c>
      <c r="AU120" s="208" t="s">
        <v>82</v>
      </c>
      <c r="AY120" s="207" t="s">
        <v>176</v>
      </c>
      <c r="BK120" s="209">
        <f>SUM(BK121:BK145)</f>
        <v>0</v>
      </c>
    </row>
    <row r="121" s="2" customFormat="1" ht="33" customHeight="1">
      <c r="A121" s="40"/>
      <c r="B121" s="41"/>
      <c r="C121" s="230" t="s">
        <v>214</v>
      </c>
      <c r="D121" s="230" t="s">
        <v>201</v>
      </c>
      <c r="E121" s="231" t="s">
        <v>893</v>
      </c>
      <c r="F121" s="232" t="s">
        <v>894</v>
      </c>
      <c r="G121" s="233" t="s">
        <v>691</v>
      </c>
      <c r="H121" s="234">
        <v>3.5</v>
      </c>
      <c r="I121" s="235"/>
      <c r="J121" s="236">
        <f>ROUND(I121*H121,2)</f>
        <v>0</v>
      </c>
      <c r="K121" s="237"/>
      <c r="L121" s="46"/>
      <c r="M121" s="238" t="s">
        <v>32</v>
      </c>
      <c r="N121" s="239" t="s">
        <v>46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0.22</v>
      </c>
      <c r="T121" s="222">
        <f>S121*H121</f>
        <v>0.77000000000000002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95</v>
      </c>
      <c r="AT121" s="223" t="s">
        <v>201</v>
      </c>
      <c r="AU121" s="223" t="s">
        <v>84</v>
      </c>
      <c r="AY121" s="18" t="s">
        <v>176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82</v>
      </c>
      <c r="BK121" s="224">
        <f>ROUND(I121*H121,2)</f>
        <v>0</v>
      </c>
      <c r="BL121" s="18" t="s">
        <v>95</v>
      </c>
      <c r="BM121" s="223" t="s">
        <v>895</v>
      </c>
    </row>
    <row r="122" s="2" customFormat="1">
      <c r="A122" s="40"/>
      <c r="B122" s="41"/>
      <c r="C122" s="42"/>
      <c r="D122" s="252" t="s">
        <v>645</v>
      </c>
      <c r="E122" s="42"/>
      <c r="F122" s="253" t="s">
        <v>896</v>
      </c>
      <c r="G122" s="42"/>
      <c r="H122" s="42"/>
      <c r="I122" s="227"/>
      <c r="J122" s="42"/>
      <c r="K122" s="42"/>
      <c r="L122" s="46"/>
      <c r="M122" s="228"/>
      <c r="N122" s="22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645</v>
      </c>
      <c r="AU122" s="18" t="s">
        <v>84</v>
      </c>
    </row>
    <row r="123" s="2" customFormat="1" ht="24.15" customHeight="1">
      <c r="A123" s="40"/>
      <c r="B123" s="41"/>
      <c r="C123" s="230" t="s">
        <v>218</v>
      </c>
      <c r="D123" s="230" t="s">
        <v>201</v>
      </c>
      <c r="E123" s="231" t="s">
        <v>897</v>
      </c>
      <c r="F123" s="232" t="s">
        <v>898</v>
      </c>
      <c r="G123" s="233" t="s">
        <v>691</v>
      </c>
      <c r="H123" s="234">
        <v>15</v>
      </c>
      <c r="I123" s="235"/>
      <c r="J123" s="236">
        <f>ROUND(I123*H123,2)</f>
        <v>0</v>
      </c>
      <c r="K123" s="237"/>
      <c r="L123" s="46"/>
      <c r="M123" s="238" t="s">
        <v>32</v>
      </c>
      <c r="N123" s="239" t="s">
        <v>46</v>
      </c>
      <c r="O123" s="86"/>
      <c r="P123" s="221">
        <f>O123*H123</f>
        <v>0</v>
      </c>
      <c r="Q123" s="221">
        <v>0.00024000000000000001</v>
      </c>
      <c r="R123" s="221">
        <f>Q123*H123</f>
        <v>0.0035999999999999999</v>
      </c>
      <c r="S123" s="221">
        <v>0.68999999999999995</v>
      </c>
      <c r="T123" s="222">
        <f>S123*H123</f>
        <v>10.35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95</v>
      </c>
      <c r="AT123" s="223" t="s">
        <v>201</v>
      </c>
      <c r="AU123" s="223" t="s">
        <v>84</v>
      </c>
      <c r="AY123" s="18" t="s">
        <v>176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82</v>
      </c>
      <c r="BK123" s="224">
        <f>ROUND(I123*H123,2)</f>
        <v>0</v>
      </c>
      <c r="BL123" s="18" t="s">
        <v>95</v>
      </c>
      <c r="BM123" s="223" t="s">
        <v>899</v>
      </c>
    </row>
    <row r="124" s="2" customFormat="1">
      <c r="A124" s="40"/>
      <c r="B124" s="41"/>
      <c r="C124" s="42"/>
      <c r="D124" s="252" t="s">
        <v>645</v>
      </c>
      <c r="E124" s="42"/>
      <c r="F124" s="253" t="s">
        <v>900</v>
      </c>
      <c r="G124" s="42"/>
      <c r="H124" s="42"/>
      <c r="I124" s="227"/>
      <c r="J124" s="42"/>
      <c r="K124" s="42"/>
      <c r="L124" s="46"/>
      <c r="M124" s="228"/>
      <c r="N124" s="22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645</v>
      </c>
      <c r="AU124" s="18" t="s">
        <v>84</v>
      </c>
    </row>
    <row r="125" s="2" customFormat="1" ht="16.5" customHeight="1">
      <c r="A125" s="40"/>
      <c r="B125" s="41"/>
      <c r="C125" s="230" t="s">
        <v>222</v>
      </c>
      <c r="D125" s="230" t="s">
        <v>201</v>
      </c>
      <c r="E125" s="231" t="s">
        <v>901</v>
      </c>
      <c r="F125" s="232" t="s">
        <v>902</v>
      </c>
      <c r="G125" s="233" t="s">
        <v>643</v>
      </c>
      <c r="H125" s="234">
        <v>42</v>
      </c>
      <c r="I125" s="235"/>
      <c r="J125" s="236">
        <f>ROUND(I125*H125,2)</f>
        <v>0</v>
      </c>
      <c r="K125" s="237"/>
      <c r="L125" s="46"/>
      <c r="M125" s="238" t="s">
        <v>32</v>
      </c>
      <c r="N125" s="239" t="s">
        <v>46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95</v>
      </c>
      <c r="AT125" s="223" t="s">
        <v>201</v>
      </c>
      <c r="AU125" s="223" t="s">
        <v>84</v>
      </c>
      <c r="AY125" s="18" t="s">
        <v>176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82</v>
      </c>
      <c r="BK125" s="224">
        <f>ROUND(I125*H125,2)</f>
        <v>0</v>
      </c>
      <c r="BL125" s="18" t="s">
        <v>95</v>
      </c>
      <c r="BM125" s="223" t="s">
        <v>903</v>
      </c>
    </row>
    <row r="126" s="14" customFormat="1">
      <c r="A126" s="14"/>
      <c r="B126" s="264"/>
      <c r="C126" s="265"/>
      <c r="D126" s="225" t="s">
        <v>647</v>
      </c>
      <c r="E126" s="266" t="s">
        <v>32</v>
      </c>
      <c r="F126" s="267" t="s">
        <v>1263</v>
      </c>
      <c r="G126" s="265"/>
      <c r="H126" s="268">
        <v>42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4" t="s">
        <v>647</v>
      </c>
      <c r="AU126" s="274" t="s">
        <v>84</v>
      </c>
      <c r="AV126" s="14" t="s">
        <v>84</v>
      </c>
      <c r="AW126" s="14" t="s">
        <v>37</v>
      </c>
      <c r="AX126" s="14" t="s">
        <v>82</v>
      </c>
      <c r="AY126" s="274" t="s">
        <v>176</v>
      </c>
    </row>
    <row r="127" s="2" customFormat="1" ht="24.15" customHeight="1">
      <c r="A127" s="40"/>
      <c r="B127" s="41"/>
      <c r="C127" s="230" t="s">
        <v>226</v>
      </c>
      <c r="D127" s="230" t="s">
        <v>201</v>
      </c>
      <c r="E127" s="231" t="s">
        <v>905</v>
      </c>
      <c r="F127" s="232" t="s">
        <v>906</v>
      </c>
      <c r="G127" s="233" t="s">
        <v>643</v>
      </c>
      <c r="H127" s="234">
        <v>300</v>
      </c>
      <c r="I127" s="235"/>
      <c r="J127" s="236">
        <f>ROUND(I127*H127,2)</f>
        <v>0</v>
      </c>
      <c r="K127" s="237"/>
      <c r="L127" s="46"/>
      <c r="M127" s="238" t="s">
        <v>32</v>
      </c>
      <c r="N127" s="239" t="s">
        <v>46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95</v>
      </c>
      <c r="AT127" s="223" t="s">
        <v>201</v>
      </c>
      <c r="AU127" s="223" t="s">
        <v>84</v>
      </c>
      <c r="AY127" s="18" t="s">
        <v>176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82</v>
      </c>
      <c r="BK127" s="224">
        <f>ROUND(I127*H127,2)</f>
        <v>0</v>
      </c>
      <c r="BL127" s="18" t="s">
        <v>95</v>
      </c>
      <c r="BM127" s="223" t="s">
        <v>907</v>
      </c>
    </row>
    <row r="128" s="2" customFormat="1">
      <c r="A128" s="40"/>
      <c r="B128" s="41"/>
      <c r="C128" s="42"/>
      <c r="D128" s="252" t="s">
        <v>645</v>
      </c>
      <c r="E128" s="42"/>
      <c r="F128" s="253" t="s">
        <v>908</v>
      </c>
      <c r="G128" s="42"/>
      <c r="H128" s="42"/>
      <c r="I128" s="227"/>
      <c r="J128" s="42"/>
      <c r="K128" s="42"/>
      <c r="L128" s="46"/>
      <c r="M128" s="228"/>
      <c r="N128" s="22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645</v>
      </c>
      <c r="AU128" s="18" t="s">
        <v>84</v>
      </c>
    </row>
    <row r="129" s="2" customFormat="1" ht="24.15" customHeight="1">
      <c r="A129" s="40"/>
      <c r="B129" s="41"/>
      <c r="C129" s="230" t="s">
        <v>230</v>
      </c>
      <c r="D129" s="230" t="s">
        <v>201</v>
      </c>
      <c r="E129" s="231" t="s">
        <v>909</v>
      </c>
      <c r="F129" s="232" t="s">
        <v>910</v>
      </c>
      <c r="G129" s="233" t="s">
        <v>643</v>
      </c>
      <c r="H129" s="234">
        <v>5.25</v>
      </c>
      <c r="I129" s="235"/>
      <c r="J129" s="236">
        <f>ROUND(I129*H129,2)</f>
        <v>0</v>
      </c>
      <c r="K129" s="237"/>
      <c r="L129" s="46"/>
      <c r="M129" s="238" t="s">
        <v>32</v>
      </c>
      <c r="N129" s="239" t="s">
        <v>46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95</v>
      </c>
      <c r="AT129" s="223" t="s">
        <v>201</v>
      </c>
      <c r="AU129" s="223" t="s">
        <v>84</v>
      </c>
      <c r="AY129" s="18" t="s">
        <v>176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82</v>
      </c>
      <c r="BK129" s="224">
        <f>ROUND(I129*H129,2)</f>
        <v>0</v>
      </c>
      <c r="BL129" s="18" t="s">
        <v>95</v>
      </c>
      <c r="BM129" s="223" t="s">
        <v>911</v>
      </c>
    </row>
    <row r="130" s="2" customFormat="1">
      <c r="A130" s="40"/>
      <c r="B130" s="41"/>
      <c r="C130" s="42"/>
      <c r="D130" s="252" t="s">
        <v>645</v>
      </c>
      <c r="E130" s="42"/>
      <c r="F130" s="253" t="s">
        <v>912</v>
      </c>
      <c r="G130" s="42"/>
      <c r="H130" s="42"/>
      <c r="I130" s="227"/>
      <c r="J130" s="42"/>
      <c r="K130" s="42"/>
      <c r="L130" s="46"/>
      <c r="M130" s="228"/>
      <c r="N130" s="22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645</v>
      </c>
      <c r="AU130" s="18" t="s">
        <v>84</v>
      </c>
    </row>
    <row r="131" s="2" customFormat="1" ht="16.5" customHeight="1">
      <c r="A131" s="40"/>
      <c r="B131" s="41"/>
      <c r="C131" s="210" t="s">
        <v>234</v>
      </c>
      <c r="D131" s="210" t="s">
        <v>177</v>
      </c>
      <c r="E131" s="211" t="s">
        <v>913</v>
      </c>
      <c r="F131" s="212" t="s">
        <v>914</v>
      </c>
      <c r="G131" s="213" t="s">
        <v>664</v>
      </c>
      <c r="H131" s="214">
        <v>4.0499999999999998</v>
      </c>
      <c r="I131" s="215"/>
      <c r="J131" s="216">
        <f>ROUND(I131*H131,2)</f>
        <v>0</v>
      </c>
      <c r="K131" s="217"/>
      <c r="L131" s="218"/>
      <c r="M131" s="219" t="s">
        <v>32</v>
      </c>
      <c r="N131" s="220" t="s">
        <v>46</v>
      </c>
      <c r="O131" s="86"/>
      <c r="P131" s="221">
        <f>O131*H131</f>
        <v>0</v>
      </c>
      <c r="Q131" s="221">
        <v>1</v>
      </c>
      <c r="R131" s="221">
        <f>Q131*H131</f>
        <v>4.0499999999999998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210</v>
      </c>
      <c r="AT131" s="223" t="s">
        <v>177</v>
      </c>
      <c r="AU131" s="223" t="s">
        <v>84</v>
      </c>
      <c r="AY131" s="18" t="s">
        <v>176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82</v>
      </c>
      <c r="BK131" s="224">
        <f>ROUND(I131*H131,2)</f>
        <v>0</v>
      </c>
      <c r="BL131" s="18" t="s">
        <v>95</v>
      </c>
      <c r="BM131" s="223" t="s">
        <v>915</v>
      </c>
    </row>
    <row r="132" s="2" customFormat="1" ht="37.8" customHeight="1">
      <c r="A132" s="40"/>
      <c r="B132" s="41"/>
      <c r="C132" s="230" t="s">
        <v>8</v>
      </c>
      <c r="D132" s="230" t="s">
        <v>201</v>
      </c>
      <c r="E132" s="231" t="s">
        <v>916</v>
      </c>
      <c r="F132" s="232" t="s">
        <v>917</v>
      </c>
      <c r="G132" s="233" t="s">
        <v>643</v>
      </c>
      <c r="H132" s="234">
        <v>24</v>
      </c>
      <c r="I132" s="235"/>
      <c r="J132" s="236">
        <f>ROUND(I132*H132,2)</f>
        <v>0</v>
      </c>
      <c r="K132" s="237"/>
      <c r="L132" s="46"/>
      <c r="M132" s="238" t="s">
        <v>32</v>
      </c>
      <c r="N132" s="239" t="s">
        <v>46</v>
      </c>
      <c r="O132" s="86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95</v>
      </c>
      <c r="AT132" s="223" t="s">
        <v>201</v>
      </c>
      <c r="AU132" s="223" t="s">
        <v>84</v>
      </c>
      <c r="AY132" s="18" t="s">
        <v>176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82</v>
      </c>
      <c r="BK132" s="224">
        <f>ROUND(I132*H132,2)</f>
        <v>0</v>
      </c>
      <c r="BL132" s="18" t="s">
        <v>95</v>
      </c>
      <c r="BM132" s="223" t="s">
        <v>918</v>
      </c>
    </row>
    <row r="133" s="2" customFormat="1">
      <c r="A133" s="40"/>
      <c r="B133" s="41"/>
      <c r="C133" s="42"/>
      <c r="D133" s="252" t="s">
        <v>645</v>
      </c>
      <c r="E133" s="42"/>
      <c r="F133" s="253" t="s">
        <v>919</v>
      </c>
      <c r="G133" s="42"/>
      <c r="H133" s="42"/>
      <c r="I133" s="227"/>
      <c r="J133" s="42"/>
      <c r="K133" s="42"/>
      <c r="L133" s="46"/>
      <c r="M133" s="228"/>
      <c r="N133" s="22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645</v>
      </c>
      <c r="AU133" s="18" t="s">
        <v>84</v>
      </c>
    </row>
    <row r="134" s="2" customFormat="1" ht="37.8" customHeight="1">
      <c r="A134" s="40"/>
      <c r="B134" s="41"/>
      <c r="C134" s="230" t="s">
        <v>241</v>
      </c>
      <c r="D134" s="230" t="s">
        <v>201</v>
      </c>
      <c r="E134" s="231" t="s">
        <v>920</v>
      </c>
      <c r="F134" s="232" t="s">
        <v>921</v>
      </c>
      <c r="G134" s="233" t="s">
        <v>643</v>
      </c>
      <c r="H134" s="234">
        <v>240</v>
      </c>
      <c r="I134" s="235"/>
      <c r="J134" s="236">
        <f>ROUND(I134*H134,2)</f>
        <v>0</v>
      </c>
      <c r="K134" s="237"/>
      <c r="L134" s="46"/>
      <c r="M134" s="238" t="s">
        <v>32</v>
      </c>
      <c r="N134" s="239" t="s">
        <v>46</v>
      </c>
      <c r="O134" s="86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95</v>
      </c>
      <c r="AT134" s="223" t="s">
        <v>201</v>
      </c>
      <c r="AU134" s="223" t="s">
        <v>84</v>
      </c>
      <c r="AY134" s="18" t="s">
        <v>176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82</v>
      </c>
      <c r="BK134" s="224">
        <f>ROUND(I134*H134,2)</f>
        <v>0</v>
      </c>
      <c r="BL134" s="18" t="s">
        <v>95</v>
      </c>
      <c r="BM134" s="223" t="s">
        <v>922</v>
      </c>
    </row>
    <row r="135" s="2" customFormat="1">
      <c r="A135" s="40"/>
      <c r="B135" s="41"/>
      <c r="C135" s="42"/>
      <c r="D135" s="252" t="s">
        <v>645</v>
      </c>
      <c r="E135" s="42"/>
      <c r="F135" s="253" t="s">
        <v>923</v>
      </c>
      <c r="G135" s="42"/>
      <c r="H135" s="42"/>
      <c r="I135" s="227"/>
      <c r="J135" s="42"/>
      <c r="K135" s="42"/>
      <c r="L135" s="46"/>
      <c r="M135" s="228"/>
      <c r="N135" s="22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645</v>
      </c>
      <c r="AU135" s="18" t="s">
        <v>84</v>
      </c>
    </row>
    <row r="136" s="2" customFormat="1" ht="24.15" customHeight="1">
      <c r="A136" s="40"/>
      <c r="B136" s="41"/>
      <c r="C136" s="230" t="s">
        <v>245</v>
      </c>
      <c r="D136" s="230" t="s">
        <v>201</v>
      </c>
      <c r="E136" s="231" t="s">
        <v>924</v>
      </c>
      <c r="F136" s="232" t="s">
        <v>925</v>
      </c>
      <c r="G136" s="233" t="s">
        <v>643</v>
      </c>
      <c r="H136" s="234">
        <v>24</v>
      </c>
      <c r="I136" s="235"/>
      <c r="J136" s="236">
        <f>ROUND(I136*H136,2)</f>
        <v>0</v>
      </c>
      <c r="K136" s="237"/>
      <c r="L136" s="46"/>
      <c r="M136" s="238" t="s">
        <v>32</v>
      </c>
      <c r="N136" s="239" t="s">
        <v>46</v>
      </c>
      <c r="O136" s="86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3" t="s">
        <v>95</v>
      </c>
      <c r="AT136" s="223" t="s">
        <v>201</v>
      </c>
      <c r="AU136" s="223" t="s">
        <v>84</v>
      </c>
      <c r="AY136" s="18" t="s">
        <v>176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82</v>
      </c>
      <c r="BK136" s="224">
        <f>ROUND(I136*H136,2)</f>
        <v>0</v>
      </c>
      <c r="BL136" s="18" t="s">
        <v>95</v>
      </c>
      <c r="BM136" s="223" t="s">
        <v>926</v>
      </c>
    </row>
    <row r="137" s="2" customFormat="1">
      <c r="A137" s="40"/>
      <c r="B137" s="41"/>
      <c r="C137" s="42"/>
      <c r="D137" s="252" t="s">
        <v>645</v>
      </c>
      <c r="E137" s="42"/>
      <c r="F137" s="253" t="s">
        <v>927</v>
      </c>
      <c r="G137" s="42"/>
      <c r="H137" s="42"/>
      <c r="I137" s="227"/>
      <c r="J137" s="42"/>
      <c r="K137" s="42"/>
      <c r="L137" s="46"/>
      <c r="M137" s="228"/>
      <c r="N137" s="22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645</v>
      </c>
      <c r="AU137" s="18" t="s">
        <v>84</v>
      </c>
    </row>
    <row r="138" s="2" customFormat="1" ht="24.15" customHeight="1">
      <c r="A138" s="40"/>
      <c r="B138" s="41"/>
      <c r="C138" s="230" t="s">
        <v>249</v>
      </c>
      <c r="D138" s="230" t="s">
        <v>201</v>
      </c>
      <c r="E138" s="231" t="s">
        <v>928</v>
      </c>
      <c r="F138" s="232" t="s">
        <v>929</v>
      </c>
      <c r="G138" s="233" t="s">
        <v>643</v>
      </c>
      <c r="H138" s="234">
        <v>24</v>
      </c>
      <c r="I138" s="235"/>
      <c r="J138" s="236">
        <f>ROUND(I138*H138,2)</f>
        <v>0</v>
      </c>
      <c r="K138" s="237"/>
      <c r="L138" s="46"/>
      <c r="M138" s="238" t="s">
        <v>32</v>
      </c>
      <c r="N138" s="239" t="s">
        <v>46</v>
      </c>
      <c r="O138" s="86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95</v>
      </c>
      <c r="AT138" s="223" t="s">
        <v>201</v>
      </c>
      <c r="AU138" s="223" t="s">
        <v>84</v>
      </c>
      <c r="AY138" s="18" t="s">
        <v>176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82</v>
      </c>
      <c r="BK138" s="224">
        <f>ROUND(I138*H138,2)</f>
        <v>0</v>
      </c>
      <c r="BL138" s="18" t="s">
        <v>95</v>
      </c>
      <c r="BM138" s="223" t="s">
        <v>930</v>
      </c>
    </row>
    <row r="139" s="2" customFormat="1">
      <c r="A139" s="40"/>
      <c r="B139" s="41"/>
      <c r="C139" s="42"/>
      <c r="D139" s="252" t="s">
        <v>645</v>
      </c>
      <c r="E139" s="42"/>
      <c r="F139" s="253" t="s">
        <v>931</v>
      </c>
      <c r="G139" s="42"/>
      <c r="H139" s="42"/>
      <c r="I139" s="227"/>
      <c r="J139" s="42"/>
      <c r="K139" s="42"/>
      <c r="L139" s="46"/>
      <c r="M139" s="228"/>
      <c r="N139" s="22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645</v>
      </c>
      <c r="AU139" s="18" t="s">
        <v>84</v>
      </c>
    </row>
    <row r="140" s="2" customFormat="1" ht="24.15" customHeight="1">
      <c r="A140" s="40"/>
      <c r="B140" s="41"/>
      <c r="C140" s="230" t="s">
        <v>253</v>
      </c>
      <c r="D140" s="230" t="s">
        <v>201</v>
      </c>
      <c r="E140" s="231" t="s">
        <v>932</v>
      </c>
      <c r="F140" s="232" t="s">
        <v>933</v>
      </c>
      <c r="G140" s="233" t="s">
        <v>643</v>
      </c>
      <c r="H140" s="234">
        <v>24</v>
      </c>
      <c r="I140" s="235"/>
      <c r="J140" s="236">
        <f>ROUND(I140*H140,2)</f>
        <v>0</v>
      </c>
      <c r="K140" s="237"/>
      <c r="L140" s="46"/>
      <c r="M140" s="238" t="s">
        <v>32</v>
      </c>
      <c r="N140" s="239" t="s">
        <v>46</v>
      </c>
      <c r="O140" s="86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3" t="s">
        <v>95</v>
      </c>
      <c r="AT140" s="223" t="s">
        <v>201</v>
      </c>
      <c r="AU140" s="223" t="s">
        <v>84</v>
      </c>
      <c r="AY140" s="18" t="s">
        <v>176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82</v>
      </c>
      <c r="BK140" s="224">
        <f>ROUND(I140*H140,2)</f>
        <v>0</v>
      </c>
      <c r="BL140" s="18" t="s">
        <v>95</v>
      </c>
      <c r="BM140" s="223" t="s">
        <v>934</v>
      </c>
    </row>
    <row r="141" s="2" customFormat="1">
      <c r="A141" s="40"/>
      <c r="B141" s="41"/>
      <c r="C141" s="42"/>
      <c r="D141" s="252" t="s">
        <v>645</v>
      </c>
      <c r="E141" s="42"/>
      <c r="F141" s="253" t="s">
        <v>935</v>
      </c>
      <c r="G141" s="42"/>
      <c r="H141" s="42"/>
      <c r="I141" s="227"/>
      <c r="J141" s="42"/>
      <c r="K141" s="42"/>
      <c r="L141" s="46"/>
      <c r="M141" s="228"/>
      <c r="N141" s="22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645</v>
      </c>
      <c r="AU141" s="18" t="s">
        <v>84</v>
      </c>
    </row>
    <row r="142" s="2" customFormat="1" ht="24.15" customHeight="1">
      <c r="A142" s="40"/>
      <c r="B142" s="41"/>
      <c r="C142" s="230" t="s">
        <v>257</v>
      </c>
      <c r="D142" s="230" t="s">
        <v>201</v>
      </c>
      <c r="E142" s="231" t="s">
        <v>641</v>
      </c>
      <c r="F142" s="232" t="s">
        <v>642</v>
      </c>
      <c r="G142" s="233" t="s">
        <v>643</v>
      </c>
      <c r="H142" s="234">
        <v>12</v>
      </c>
      <c r="I142" s="235"/>
      <c r="J142" s="236">
        <f>ROUND(I142*H142,2)</f>
        <v>0</v>
      </c>
      <c r="K142" s="237"/>
      <c r="L142" s="46"/>
      <c r="M142" s="238" t="s">
        <v>32</v>
      </c>
      <c r="N142" s="239" t="s">
        <v>46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95</v>
      </c>
      <c r="AT142" s="223" t="s">
        <v>201</v>
      </c>
      <c r="AU142" s="223" t="s">
        <v>84</v>
      </c>
      <c r="AY142" s="18" t="s">
        <v>176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82</v>
      </c>
      <c r="BK142" s="224">
        <f>ROUND(I142*H142,2)</f>
        <v>0</v>
      </c>
      <c r="BL142" s="18" t="s">
        <v>95</v>
      </c>
      <c r="BM142" s="223" t="s">
        <v>936</v>
      </c>
    </row>
    <row r="143" s="2" customFormat="1">
      <c r="A143" s="40"/>
      <c r="B143" s="41"/>
      <c r="C143" s="42"/>
      <c r="D143" s="252" t="s">
        <v>645</v>
      </c>
      <c r="E143" s="42"/>
      <c r="F143" s="253" t="s">
        <v>646</v>
      </c>
      <c r="G143" s="42"/>
      <c r="H143" s="42"/>
      <c r="I143" s="227"/>
      <c r="J143" s="42"/>
      <c r="K143" s="42"/>
      <c r="L143" s="46"/>
      <c r="M143" s="228"/>
      <c r="N143" s="22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645</v>
      </c>
      <c r="AU143" s="18" t="s">
        <v>84</v>
      </c>
    </row>
    <row r="144" s="2" customFormat="1" ht="24.15" customHeight="1">
      <c r="A144" s="40"/>
      <c r="B144" s="41"/>
      <c r="C144" s="230" t="s">
        <v>7</v>
      </c>
      <c r="D144" s="230" t="s">
        <v>201</v>
      </c>
      <c r="E144" s="231" t="s">
        <v>937</v>
      </c>
      <c r="F144" s="232" t="s">
        <v>938</v>
      </c>
      <c r="G144" s="233" t="s">
        <v>691</v>
      </c>
      <c r="H144" s="234">
        <v>1660</v>
      </c>
      <c r="I144" s="235"/>
      <c r="J144" s="236">
        <f>ROUND(I144*H144,2)</f>
        <v>0</v>
      </c>
      <c r="K144" s="237"/>
      <c r="L144" s="46"/>
      <c r="M144" s="238" t="s">
        <v>32</v>
      </c>
      <c r="N144" s="239" t="s">
        <v>46</v>
      </c>
      <c r="O144" s="86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3" t="s">
        <v>95</v>
      </c>
      <c r="AT144" s="223" t="s">
        <v>201</v>
      </c>
      <c r="AU144" s="223" t="s">
        <v>84</v>
      </c>
      <c r="AY144" s="18" t="s">
        <v>176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82</v>
      </c>
      <c r="BK144" s="224">
        <f>ROUND(I144*H144,2)</f>
        <v>0</v>
      </c>
      <c r="BL144" s="18" t="s">
        <v>95</v>
      </c>
      <c r="BM144" s="223" t="s">
        <v>939</v>
      </c>
    </row>
    <row r="145" s="2" customFormat="1">
      <c r="A145" s="40"/>
      <c r="B145" s="41"/>
      <c r="C145" s="42"/>
      <c r="D145" s="252" t="s">
        <v>645</v>
      </c>
      <c r="E145" s="42"/>
      <c r="F145" s="253" t="s">
        <v>940</v>
      </c>
      <c r="G145" s="42"/>
      <c r="H145" s="42"/>
      <c r="I145" s="227"/>
      <c r="J145" s="42"/>
      <c r="K145" s="42"/>
      <c r="L145" s="46"/>
      <c r="M145" s="228"/>
      <c r="N145" s="22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645</v>
      </c>
      <c r="AU145" s="18" t="s">
        <v>84</v>
      </c>
    </row>
    <row r="146" s="11" customFormat="1" ht="22.8" customHeight="1">
      <c r="A146" s="11"/>
      <c r="B146" s="196"/>
      <c r="C146" s="197"/>
      <c r="D146" s="198" t="s">
        <v>74</v>
      </c>
      <c r="E146" s="250" t="s">
        <v>660</v>
      </c>
      <c r="F146" s="250" t="s">
        <v>661</v>
      </c>
      <c r="G146" s="197"/>
      <c r="H146" s="197"/>
      <c r="I146" s="200"/>
      <c r="J146" s="251">
        <f>BK146</f>
        <v>0</v>
      </c>
      <c r="K146" s="197"/>
      <c r="L146" s="202"/>
      <c r="M146" s="203"/>
      <c r="N146" s="204"/>
      <c r="O146" s="204"/>
      <c r="P146" s="205">
        <f>SUM(P147:P154)</f>
        <v>0</v>
      </c>
      <c r="Q146" s="204"/>
      <c r="R146" s="205">
        <f>SUM(R147:R154)</f>
        <v>0</v>
      </c>
      <c r="S146" s="204"/>
      <c r="T146" s="206">
        <f>SUM(T147:T154)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7" t="s">
        <v>82</v>
      </c>
      <c r="AT146" s="208" t="s">
        <v>74</v>
      </c>
      <c r="AU146" s="208" t="s">
        <v>82</v>
      </c>
      <c r="AY146" s="207" t="s">
        <v>176</v>
      </c>
      <c r="BK146" s="209">
        <f>SUM(BK147:BK154)</f>
        <v>0</v>
      </c>
    </row>
    <row r="147" s="2" customFormat="1" ht="21.75" customHeight="1">
      <c r="A147" s="40"/>
      <c r="B147" s="41"/>
      <c r="C147" s="230" t="s">
        <v>264</v>
      </c>
      <c r="D147" s="230" t="s">
        <v>201</v>
      </c>
      <c r="E147" s="231" t="s">
        <v>941</v>
      </c>
      <c r="F147" s="232" t="s">
        <v>942</v>
      </c>
      <c r="G147" s="233" t="s">
        <v>664</v>
      </c>
      <c r="H147" s="234">
        <v>21.469999999999999</v>
      </c>
      <c r="I147" s="235"/>
      <c r="J147" s="236">
        <f>ROUND(I147*H147,2)</f>
        <v>0</v>
      </c>
      <c r="K147" s="237"/>
      <c r="L147" s="46"/>
      <c r="M147" s="238" t="s">
        <v>32</v>
      </c>
      <c r="N147" s="239" t="s">
        <v>46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95</v>
      </c>
      <c r="AT147" s="223" t="s">
        <v>201</v>
      </c>
      <c r="AU147" s="223" t="s">
        <v>84</v>
      </c>
      <c r="AY147" s="18" t="s">
        <v>176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82</v>
      </c>
      <c r="BK147" s="224">
        <f>ROUND(I147*H147,2)</f>
        <v>0</v>
      </c>
      <c r="BL147" s="18" t="s">
        <v>95</v>
      </c>
      <c r="BM147" s="223" t="s">
        <v>943</v>
      </c>
    </row>
    <row r="148" s="2" customFormat="1">
      <c r="A148" s="40"/>
      <c r="B148" s="41"/>
      <c r="C148" s="42"/>
      <c r="D148" s="252" t="s">
        <v>645</v>
      </c>
      <c r="E148" s="42"/>
      <c r="F148" s="253" t="s">
        <v>944</v>
      </c>
      <c r="G148" s="42"/>
      <c r="H148" s="42"/>
      <c r="I148" s="227"/>
      <c r="J148" s="42"/>
      <c r="K148" s="42"/>
      <c r="L148" s="46"/>
      <c r="M148" s="228"/>
      <c r="N148" s="22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645</v>
      </c>
      <c r="AU148" s="18" t="s">
        <v>84</v>
      </c>
    </row>
    <row r="149" s="2" customFormat="1" ht="24.15" customHeight="1">
      <c r="A149" s="40"/>
      <c r="B149" s="41"/>
      <c r="C149" s="230" t="s">
        <v>268</v>
      </c>
      <c r="D149" s="230" t="s">
        <v>201</v>
      </c>
      <c r="E149" s="231" t="s">
        <v>945</v>
      </c>
      <c r="F149" s="232" t="s">
        <v>946</v>
      </c>
      <c r="G149" s="233" t="s">
        <v>664</v>
      </c>
      <c r="H149" s="234">
        <v>15.4</v>
      </c>
      <c r="I149" s="235"/>
      <c r="J149" s="236">
        <f>ROUND(I149*H149,2)</f>
        <v>0</v>
      </c>
      <c r="K149" s="237"/>
      <c r="L149" s="46"/>
      <c r="M149" s="238" t="s">
        <v>32</v>
      </c>
      <c r="N149" s="239" t="s">
        <v>46</v>
      </c>
      <c r="O149" s="86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95</v>
      </c>
      <c r="AT149" s="223" t="s">
        <v>201</v>
      </c>
      <c r="AU149" s="223" t="s">
        <v>84</v>
      </c>
      <c r="AY149" s="18" t="s">
        <v>176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82</v>
      </c>
      <c r="BK149" s="224">
        <f>ROUND(I149*H149,2)</f>
        <v>0</v>
      </c>
      <c r="BL149" s="18" t="s">
        <v>95</v>
      </c>
      <c r="BM149" s="223" t="s">
        <v>947</v>
      </c>
    </row>
    <row r="150" s="2" customFormat="1">
      <c r="A150" s="40"/>
      <c r="B150" s="41"/>
      <c r="C150" s="42"/>
      <c r="D150" s="252" t="s">
        <v>645</v>
      </c>
      <c r="E150" s="42"/>
      <c r="F150" s="253" t="s">
        <v>948</v>
      </c>
      <c r="G150" s="42"/>
      <c r="H150" s="42"/>
      <c r="I150" s="227"/>
      <c r="J150" s="42"/>
      <c r="K150" s="42"/>
      <c r="L150" s="46"/>
      <c r="M150" s="228"/>
      <c r="N150" s="22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645</v>
      </c>
      <c r="AU150" s="18" t="s">
        <v>84</v>
      </c>
    </row>
    <row r="151" s="2" customFormat="1" ht="24.15" customHeight="1">
      <c r="A151" s="40"/>
      <c r="B151" s="41"/>
      <c r="C151" s="230" t="s">
        <v>272</v>
      </c>
      <c r="D151" s="230" t="s">
        <v>201</v>
      </c>
      <c r="E151" s="231" t="s">
        <v>949</v>
      </c>
      <c r="F151" s="232" t="s">
        <v>950</v>
      </c>
      <c r="G151" s="233" t="s">
        <v>664</v>
      </c>
      <c r="H151" s="234">
        <v>20</v>
      </c>
      <c r="I151" s="235"/>
      <c r="J151" s="236">
        <f>ROUND(I151*H151,2)</f>
        <v>0</v>
      </c>
      <c r="K151" s="237"/>
      <c r="L151" s="46"/>
      <c r="M151" s="238" t="s">
        <v>32</v>
      </c>
      <c r="N151" s="239" t="s">
        <v>46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95</v>
      </c>
      <c r="AT151" s="223" t="s">
        <v>201</v>
      </c>
      <c r="AU151" s="223" t="s">
        <v>84</v>
      </c>
      <c r="AY151" s="18" t="s">
        <v>176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82</v>
      </c>
      <c r="BK151" s="224">
        <f>ROUND(I151*H151,2)</f>
        <v>0</v>
      </c>
      <c r="BL151" s="18" t="s">
        <v>95</v>
      </c>
      <c r="BM151" s="223" t="s">
        <v>951</v>
      </c>
    </row>
    <row r="152" s="2" customFormat="1">
      <c r="A152" s="40"/>
      <c r="B152" s="41"/>
      <c r="C152" s="42"/>
      <c r="D152" s="252" t="s">
        <v>645</v>
      </c>
      <c r="E152" s="42"/>
      <c r="F152" s="253" t="s">
        <v>952</v>
      </c>
      <c r="G152" s="42"/>
      <c r="H152" s="42"/>
      <c r="I152" s="227"/>
      <c r="J152" s="42"/>
      <c r="K152" s="42"/>
      <c r="L152" s="46"/>
      <c r="M152" s="228"/>
      <c r="N152" s="22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645</v>
      </c>
      <c r="AU152" s="18" t="s">
        <v>84</v>
      </c>
    </row>
    <row r="153" s="2" customFormat="1" ht="24.15" customHeight="1">
      <c r="A153" s="40"/>
      <c r="B153" s="41"/>
      <c r="C153" s="230" t="s">
        <v>276</v>
      </c>
      <c r="D153" s="230" t="s">
        <v>201</v>
      </c>
      <c r="E153" s="231" t="s">
        <v>953</v>
      </c>
      <c r="F153" s="232" t="s">
        <v>954</v>
      </c>
      <c r="G153" s="233" t="s">
        <v>664</v>
      </c>
      <c r="H153" s="234">
        <v>9.4499999999999993</v>
      </c>
      <c r="I153" s="235"/>
      <c r="J153" s="236">
        <f>ROUND(I153*H153,2)</f>
        <v>0</v>
      </c>
      <c r="K153" s="237"/>
      <c r="L153" s="46"/>
      <c r="M153" s="238" t="s">
        <v>32</v>
      </c>
      <c r="N153" s="239" t="s">
        <v>46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95</v>
      </c>
      <c r="AT153" s="223" t="s">
        <v>201</v>
      </c>
      <c r="AU153" s="223" t="s">
        <v>84</v>
      </c>
      <c r="AY153" s="18" t="s">
        <v>176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82</v>
      </c>
      <c r="BK153" s="224">
        <f>ROUND(I153*H153,2)</f>
        <v>0</v>
      </c>
      <c r="BL153" s="18" t="s">
        <v>95</v>
      </c>
      <c r="BM153" s="223" t="s">
        <v>955</v>
      </c>
    </row>
    <row r="154" s="2" customFormat="1">
      <c r="A154" s="40"/>
      <c r="B154" s="41"/>
      <c r="C154" s="42"/>
      <c r="D154" s="252" t="s">
        <v>645</v>
      </c>
      <c r="E154" s="42"/>
      <c r="F154" s="253" t="s">
        <v>956</v>
      </c>
      <c r="G154" s="42"/>
      <c r="H154" s="42"/>
      <c r="I154" s="227"/>
      <c r="J154" s="42"/>
      <c r="K154" s="42"/>
      <c r="L154" s="46"/>
      <c r="M154" s="228"/>
      <c r="N154" s="22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645</v>
      </c>
      <c r="AU154" s="18" t="s">
        <v>84</v>
      </c>
    </row>
    <row r="155" s="11" customFormat="1" ht="25.92" customHeight="1">
      <c r="A155" s="11"/>
      <c r="B155" s="196"/>
      <c r="C155" s="197"/>
      <c r="D155" s="198" t="s">
        <v>74</v>
      </c>
      <c r="E155" s="199" t="s">
        <v>177</v>
      </c>
      <c r="F155" s="199" t="s">
        <v>697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P156</f>
        <v>0</v>
      </c>
      <c r="Q155" s="204"/>
      <c r="R155" s="205">
        <f>R156</f>
        <v>11.446800000000001</v>
      </c>
      <c r="S155" s="204"/>
      <c r="T155" s="206">
        <f>T156</f>
        <v>4.2150000000000007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90</v>
      </c>
      <c r="AT155" s="208" t="s">
        <v>74</v>
      </c>
      <c r="AU155" s="208" t="s">
        <v>75</v>
      </c>
      <c r="AY155" s="207" t="s">
        <v>176</v>
      </c>
      <c r="BK155" s="209">
        <f>BK156</f>
        <v>0</v>
      </c>
    </row>
    <row r="156" s="11" customFormat="1" ht="22.8" customHeight="1">
      <c r="A156" s="11"/>
      <c r="B156" s="196"/>
      <c r="C156" s="197"/>
      <c r="D156" s="198" t="s">
        <v>74</v>
      </c>
      <c r="E156" s="250" t="s">
        <v>698</v>
      </c>
      <c r="F156" s="250" t="s">
        <v>699</v>
      </c>
      <c r="G156" s="197"/>
      <c r="H156" s="197"/>
      <c r="I156" s="200"/>
      <c r="J156" s="251">
        <f>BK156</f>
        <v>0</v>
      </c>
      <c r="K156" s="197"/>
      <c r="L156" s="202"/>
      <c r="M156" s="203"/>
      <c r="N156" s="204"/>
      <c r="O156" s="204"/>
      <c r="P156" s="205">
        <f>SUM(P157:P178)</f>
        <v>0</v>
      </c>
      <c r="Q156" s="204"/>
      <c r="R156" s="205">
        <f>SUM(R157:R178)</f>
        <v>11.446800000000001</v>
      </c>
      <c r="S156" s="204"/>
      <c r="T156" s="206">
        <f>SUM(T157:T178)</f>
        <v>4.2150000000000007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90</v>
      </c>
      <c r="AT156" s="208" t="s">
        <v>74</v>
      </c>
      <c r="AU156" s="208" t="s">
        <v>82</v>
      </c>
      <c r="AY156" s="207" t="s">
        <v>176</v>
      </c>
      <c r="BK156" s="209">
        <f>SUM(BK157:BK178)</f>
        <v>0</v>
      </c>
    </row>
    <row r="157" s="2" customFormat="1" ht="37.8" customHeight="1">
      <c r="A157" s="40"/>
      <c r="B157" s="41"/>
      <c r="C157" s="230" t="s">
        <v>280</v>
      </c>
      <c r="D157" s="230" t="s">
        <v>201</v>
      </c>
      <c r="E157" s="231" t="s">
        <v>957</v>
      </c>
      <c r="F157" s="232" t="s">
        <v>958</v>
      </c>
      <c r="G157" s="233" t="s">
        <v>792</v>
      </c>
      <c r="H157" s="234">
        <v>40</v>
      </c>
      <c r="I157" s="235"/>
      <c r="J157" s="236">
        <f>ROUND(I157*H157,2)</f>
        <v>0</v>
      </c>
      <c r="K157" s="237"/>
      <c r="L157" s="46"/>
      <c r="M157" s="238" t="s">
        <v>32</v>
      </c>
      <c r="N157" s="239" t="s">
        <v>46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204</v>
      </c>
      <c r="AT157" s="223" t="s">
        <v>201</v>
      </c>
      <c r="AU157" s="223" t="s">
        <v>84</v>
      </c>
      <c r="AY157" s="18" t="s">
        <v>176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82</v>
      </c>
      <c r="BK157" s="224">
        <f>ROUND(I157*H157,2)</f>
        <v>0</v>
      </c>
      <c r="BL157" s="18" t="s">
        <v>204</v>
      </c>
      <c r="BM157" s="223" t="s">
        <v>959</v>
      </c>
    </row>
    <row r="158" s="2" customFormat="1">
      <c r="A158" s="40"/>
      <c r="B158" s="41"/>
      <c r="C158" s="42"/>
      <c r="D158" s="252" t="s">
        <v>645</v>
      </c>
      <c r="E158" s="42"/>
      <c r="F158" s="253" t="s">
        <v>960</v>
      </c>
      <c r="G158" s="42"/>
      <c r="H158" s="42"/>
      <c r="I158" s="227"/>
      <c r="J158" s="42"/>
      <c r="K158" s="42"/>
      <c r="L158" s="46"/>
      <c r="M158" s="228"/>
      <c r="N158" s="22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645</v>
      </c>
      <c r="AU158" s="18" t="s">
        <v>84</v>
      </c>
    </row>
    <row r="159" s="2" customFormat="1" ht="24.15" customHeight="1">
      <c r="A159" s="40"/>
      <c r="B159" s="41"/>
      <c r="C159" s="230" t="s">
        <v>284</v>
      </c>
      <c r="D159" s="230" t="s">
        <v>201</v>
      </c>
      <c r="E159" s="231" t="s">
        <v>961</v>
      </c>
      <c r="F159" s="232" t="s">
        <v>962</v>
      </c>
      <c r="G159" s="233" t="s">
        <v>792</v>
      </c>
      <c r="H159" s="234">
        <v>40</v>
      </c>
      <c r="I159" s="235"/>
      <c r="J159" s="236">
        <f>ROUND(I159*H159,2)</f>
        <v>0</v>
      </c>
      <c r="K159" s="237"/>
      <c r="L159" s="46"/>
      <c r="M159" s="238" t="s">
        <v>32</v>
      </c>
      <c r="N159" s="239" t="s">
        <v>46</v>
      </c>
      <c r="O159" s="86"/>
      <c r="P159" s="221">
        <f>O159*H159</f>
        <v>0</v>
      </c>
      <c r="Q159" s="221">
        <v>0.27015</v>
      </c>
      <c r="R159" s="221">
        <f>Q159*H159</f>
        <v>10.806000000000001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204</v>
      </c>
      <c r="AT159" s="223" t="s">
        <v>201</v>
      </c>
      <c r="AU159" s="223" t="s">
        <v>84</v>
      </c>
      <c r="AY159" s="18" t="s">
        <v>176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82</v>
      </c>
      <c r="BK159" s="224">
        <f>ROUND(I159*H159,2)</f>
        <v>0</v>
      </c>
      <c r="BL159" s="18" t="s">
        <v>204</v>
      </c>
      <c r="BM159" s="223" t="s">
        <v>963</v>
      </c>
    </row>
    <row r="160" s="2" customFormat="1">
      <c r="A160" s="40"/>
      <c r="B160" s="41"/>
      <c r="C160" s="42"/>
      <c r="D160" s="252" t="s">
        <v>645</v>
      </c>
      <c r="E160" s="42"/>
      <c r="F160" s="253" t="s">
        <v>964</v>
      </c>
      <c r="G160" s="42"/>
      <c r="H160" s="42"/>
      <c r="I160" s="227"/>
      <c r="J160" s="42"/>
      <c r="K160" s="42"/>
      <c r="L160" s="46"/>
      <c r="M160" s="228"/>
      <c r="N160" s="22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645</v>
      </c>
      <c r="AU160" s="18" t="s">
        <v>84</v>
      </c>
    </row>
    <row r="161" s="2" customFormat="1" ht="33" customHeight="1">
      <c r="A161" s="40"/>
      <c r="B161" s="41"/>
      <c r="C161" s="230" t="s">
        <v>288</v>
      </c>
      <c r="D161" s="230" t="s">
        <v>201</v>
      </c>
      <c r="E161" s="231" t="s">
        <v>965</v>
      </c>
      <c r="F161" s="232" t="s">
        <v>966</v>
      </c>
      <c r="G161" s="233" t="s">
        <v>792</v>
      </c>
      <c r="H161" s="234">
        <v>15</v>
      </c>
      <c r="I161" s="235"/>
      <c r="J161" s="236">
        <f>ROUND(I161*H161,2)</f>
        <v>0</v>
      </c>
      <c r="K161" s="237"/>
      <c r="L161" s="46"/>
      <c r="M161" s="238" t="s">
        <v>32</v>
      </c>
      <c r="N161" s="239" t="s">
        <v>46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204</v>
      </c>
      <c r="AT161" s="223" t="s">
        <v>201</v>
      </c>
      <c r="AU161" s="223" t="s">
        <v>84</v>
      </c>
      <c r="AY161" s="18" t="s">
        <v>176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82</v>
      </c>
      <c r="BK161" s="224">
        <f>ROUND(I161*H161,2)</f>
        <v>0</v>
      </c>
      <c r="BL161" s="18" t="s">
        <v>204</v>
      </c>
      <c r="BM161" s="223" t="s">
        <v>967</v>
      </c>
    </row>
    <row r="162" s="2" customFormat="1">
      <c r="A162" s="40"/>
      <c r="B162" s="41"/>
      <c r="C162" s="42"/>
      <c r="D162" s="252" t="s">
        <v>645</v>
      </c>
      <c r="E162" s="42"/>
      <c r="F162" s="253" t="s">
        <v>968</v>
      </c>
      <c r="G162" s="42"/>
      <c r="H162" s="42"/>
      <c r="I162" s="227"/>
      <c r="J162" s="42"/>
      <c r="K162" s="42"/>
      <c r="L162" s="46"/>
      <c r="M162" s="228"/>
      <c r="N162" s="22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645</v>
      </c>
      <c r="AU162" s="18" t="s">
        <v>84</v>
      </c>
    </row>
    <row r="163" s="2" customFormat="1" ht="21.75" customHeight="1">
      <c r="A163" s="40"/>
      <c r="B163" s="41"/>
      <c r="C163" s="230" t="s">
        <v>292</v>
      </c>
      <c r="D163" s="230" t="s">
        <v>201</v>
      </c>
      <c r="E163" s="231" t="s">
        <v>969</v>
      </c>
      <c r="F163" s="232" t="s">
        <v>970</v>
      </c>
      <c r="G163" s="233" t="s">
        <v>792</v>
      </c>
      <c r="H163" s="234">
        <v>40</v>
      </c>
      <c r="I163" s="235"/>
      <c r="J163" s="236">
        <f>ROUND(I163*H163,2)</f>
        <v>0</v>
      </c>
      <c r="K163" s="237"/>
      <c r="L163" s="46"/>
      <c r="M163" s="238" t="s">
        <v>32</v>
      </c>
      <c r="N163" s="239" t="s">
        <v>46</v>
      </c>
      <c r="O163" s="86"/>
      <c r="P163" s="221">
        <f>O163*H163</f>
        <v>0</v>
      </c>
      <c r="Q163" s="221">
        <v>6.9999999999999994E-05</v>
      </c>
      <c r="R163" s="221">
        <f>Q163*H163</f>
        <v>0.0027999999999999995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204</v>
      </c>
      <c r="AT163" s="223" t="s">
        <v>201</v>
      </c>
      <c r="AU163" s="223" t="s">
        <v>84</v>
      </c>
      <c r="AY163" s="18" t="s">
        <v>176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82</v>
      </c>
      <c r="BK163" s="224">
        <f>ROUND(I163*H163,2)</f>
        <v>0</v>
      </c>
      <c r="BL163" s="18" t="s">
        <v>204</v>
      </c>
      <c r="BM163" s="223" t="s">
        <v>971</v>
      </c>
    </row>
    <row r="164" s="2" customFormat="1">
      <c r="A164" s="40"/>
      <c r="B164" s="41"/>
      <c r="C164" s="42"/>
      <c r="D164" s="252" t="s">
        <v>645</v>
      </c>
      <c r="E164" s="42"/>
      <c r="F164" s="253" t="s">
        <v>972</v>
      </c>
      <c r="G164" s="42"/>
      <c r="H164" s="42"/>
      <c r="I164" s="227"/>
      <c r="J164" s="42"/>
      <c r="K164" s="42"/>
      <c r="L164" s="46"/>
      <c r="M164" s="228"/>
      <c r="N164" s="22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645</v>
      </c>
      <c r="AU164" s="18" t="s">
        <v>84</v>
      </c>
    </row>
    <row r="165" s="2" customFormat="1" ht="33" customHeight="1">
      <c r="A165" s="40"/>
      <c r="B165" s="41"/>
      <c r="C165" s="230" t="s">
        <v>297</v>
      </c>
      <c r="D165" s="230" t="s">
        <v>201</v>
      </c>
      <c r="E165" s="231" t="s">
        <v>973</v>
      </c>
      <c r="F165" s="232" t="s">
        <v>974</v>
      </c>
      <c r="G165" s="233" t="s">
        <v>792</v>
      </c>
      <c r="H165" s="234">
        <v>40</v>
      </c>
      <c r="I165" s="235"/>
      <c r="J165" s="236">
        <f>ROUND(I165*H165,2)</f>
        <v>0</v>
      </c>
      <c r="K165" s="237"/>
      <c r="L165" s="46"/>
      <c r="M165" s="238" t="s">
        <v>32</v>
      </c>
      <c r="N165" s="239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204</v>
      </c>
      <c r="AT165" s="223" t="s">
        <v>201</v>
      </c>
      <c r="AU165" s="223" t="s">
        <v>84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204</v>
      </c>
      <c r="BM165" s="223" t="s">
        <v>975</v>
      </c>
    </row>
    <row r="166" s="2" customFormat="1">
      <c r="A166" s="40"/>
      <c r="B166" s="41"/>
      <c r="C166" s="42"/>
      <c r="D166" s="252" t="s">
        <v>645</v>
      </c>
      <c r="E166" s="42"/>
      <c r="F166" s="253" t="s">
        <v>976</v>
      </c>
      <c r="G166" s="42"/>
      <c r="H166" s="42"/>
      <c r="I166" s="227"/>
      <c r="J166" s="42"/>
      <c r="K166" s="42"/>
      <c r="L166" s="46"/>
      <c r="M166" s="228"/>
      <c r="N166" s="22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645</v>
      </c>
      <c r="AU166" s="18" t="s">
        <v>84</v>
      </c>
    </row>
    <row r="167" s="2" customFormat="1" ht="24.15" customHeight="1">
      <c r="A167" s="40"/>
      <c r="B167" s="41"/>
      <c r="C167" s="230" t="s">
        <v>301</v>
      </c>
      <c r="D167" s="230" t="s">
        <v>201</v>
      </c>
      <c r="E167" s="231" t="s">
        <v>977</v>
      </c>
      <c r="F167" s="232" t="s">
        <v>978</v>
      </c>
      <c r="G167" s="233" t="s">
        <v>792</v>
      </c>
      <c r="H167" s="234">
        <v>70</v>
      </c>
      <c r="I167" s="235"/>
      <c r="J167" s="236">
        <f>ROUND(I167*H167,2)</f>
        <v>0</v>
      </c>
      <c r="K167" s="237"/>
      <c r="L167" s="46"/>
      <c r="M167" s="238" t="s">
        <v>32</v>
      </c>
      <c r="N167" s="239" t="s">
        <v>46</v>
      </c>
      <c r="O167" s="86"/>
      <c r="P167" s="221">
        <f>O167*H167</f>
        <v>0</v>
      </c>
      <c r="Q167" s="221">
        <v>6.0000000000000002E-05</v>
      </c>
      <c r="R167" s="221">
        <f>Q167*H167</f>
        <v>0.0041999999999999997</v>
      </c>
      <c r="S167" s="221">
        <v>0</v>
      </c>
      <c r="T167" s="22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3" t="s">
        <v>204</v>
      </c>
      <c r="AT167" s="223" t="s">
        <v>201</v>
      </c>
      <c r="AU167" s="223" t="s">
        <v>84</v>
      </c>
      <c r="AY167" s="18" t="s">
        <v>176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82</v>
      </c>
      <c r="BK167" s="224">
        <f>ROUND(I167*H167,2)</f>
        <v>0</v>
      </c>
      <c r="BL167" s="18" t="s">
        <v>204</v>
      </c>
      <c r="BM167" s="223" t="s">
        <v>979</v>
      </c>
    </row>
    <row r="168" s="2" customFormat="1">
      <c r="A168" s="40"/>
      <c r="B168" s="41"/>
      <c r="C168" s="42"/>
      <c r="D168" s="252" t="s">
        <v>645</v>
      </c>
      <c r="E168" s="42"/>
      <c r="F168" s="253" t="s">
        <v>980</v>
      </c>
      <c r="G168" s="42"/>
      <c r="H168" s="42"/>
      <c r="I168" s="227"/>
      <c r="J168" s="42"/>
      <c r="K168" s="42"/>
      <c r="L168" s="46"/>
      <c r="M168" s="228"/>
      <c r="N168" s="22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645</v>
      </c>
      <c r="AU168" s="18" t="s">
        <v>84</v>
      </c>
    </row>
    <row r="169" s="14" customFormat="1">
      <c r="A169" s="14"/>
      <c r="B169" s="264"/>
      <c r="C169" s="265"/>
      <c r="D169" s="225" t="s">
        <v>647</v>
      </c>
      <c r="E169" s="266" t="s">
        <v>32</v>
      </c>
      <c r="F169" s="267" t="s">
        <v>982</v>
      </c>
      <c r="G169" s="265"/>
      <c r="H169" s="268">
        <v>14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647</v>
      </c>
      <c r="AU169" s="274" t="s">
        <v>84</v>
      </c>
      <c r="AV169" s="14" t="s">
        <v>84</v>
      </c>
      <c r="AW169" s="14" t="s">
        <v>37</v>
      </c>
      <c r="AX169" s="14" t="s">
        <v>75</v>
      </c>
      <c r="AY169" s="274" t="s">
        <v>176</v>
      </c>
    </row>
    <row r="170" s="14" customFormat="1">
      <c r="A170" s="14"/>
      <c r="B170" s="264"/>
      <c r="C170" s="265"/>
      <c r="D170" s="225" t="s">
        <v>647</v>
      </c>
      <c r="E170" s="266" t="s">
        <v>32</v>
      </c>
      <c r="F170" s="267" t="s">
        <v>1264</v>
      </c>
      <c r="G170" s="265"/>
      <c r="H170" s="268">
        <v>42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647</v>
      </c>
      <c r="AU170" s="274" t="s">
        <v>84</v>
      </c>
      <c r="AV170" s="14" t="s">
        <v>84</v>
      </c>
      <c r="AW170" s="14" t="s">
        <v>37</v>
      </c>
      <c r="AX170" s="14" t="s">
        <v>75</v>
      </c>
      <c r="AY170" s="274" t="s">
        <v>176</v>
      </c>
    </row>
    <row r="171" s="14" customFormat="1">
      <c r="A171" s="14"/>
      <c r="B171" s="264"/>
      <c r="C171" s="265"/>
      <c r="D171" s="225" t="s">
        <v>647</v>
      </c>
      <c r="E171" s="266" t="s">
        <v>32</v>
      </c>
      <c r="F171" s="267" t="s">
        <v>982</v>
      </c>
      <c r="G171" s="265"/>
      <c r="H171" s="268">
        <v>14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647</v>
      </c>
      <c r="AU171" s="274" t="s">
        <v>84</v>
      </c>
      <c r="AV171" s="14" t="s">
        <v>84</v>
      </c>
      <c r="AW171" s="14" t="s">
        <v>37</v>
      </c>
      <c r="AX171" s="14" t="s">
        <v>75</v>
      </c>
      <c r="AY171" s="274" t="s">
        <v>176</v>
      </c>
    </row>
    <row r="172" s="15" customFormat="1">
      <c r="A172" s="15"/>
      <c r="B172" s="275"/>
      <c r="C172" s="276"/>
      <c r="D172" s="225" t="s">
        <v>647</v>
      </c>
      <c r="E172" s="277" t="s">
        <v>32</v>
      </c>
      <c r="F172" s="278" t="s">
        <v>708</v>
      </c>
      <c r="G172" s="276"/>
      <c r="H172" s="279">
        <v>70</v>
      </c>
      <c r="I172" s="280"/>
      <c r="J172" s="276"/>
      <c r="K172" s="276"/>
      <c r="L172" s="281"/>
      <c r="M172" s="288"/>
      <c r="N172" s="289"/>
      <c r="O172" s="289"/>
      <c r="P172" s="289"/>
      <c r="Q172" s="289"/>
      <c r="R172" s="289"/>
      <c r="S172" s="289"/>
      <c r="T172" s="29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5" t="s">
        <v>647</v>
      </c>
      <c r="AU172" s="285" t="s">
        <v>84</v>
      </c>
      <c r="AV172" s="15" t="s">
        <v>95</v>
      </c>
      <c r="AW172" s="15" t="s">
        <v>37</v>
      </c>
      <c r="AX172" s="15" t="s">
        <v>82</v>
      </c>
      <c r="AY172" s="285" t="s">
        <v>176</v>
      </c>
    </row>
    <row r="173" s="2" customFormat="1" ht="16.5" customHeight="1">
      <c r="A173" s="40"/>
      <c r="B173" s="41"/>
      <c r="C173" s="210" t="s">
        <v>305</v>
      </c>
      <c r="D173" s="210" t="s">
        <v>177</v>
      </c>
      <c r="E173" s="211" t="s">
        <v>984</v>
      </c>
      <c r="F173" s="212" t="s">
        <v>985</v>
      </c>
      <c r="G173" s="213" t="s">
        <v>792</v>
      </c>
      <c r="H173" s="214">
        <v>70</v>
      </c>
      <c r="I173" s="215"/>
      <c r="J173" s="216">
        <f>ROUND(I173*H173,2)</f>
        <v>0</v>
      </c>
      <c r="K173" s="217"/>
      <c r="L173" s="218"/>
      <c r="M173" s="219" t="s">
        <v>32</v>
      </c>
      <c r="N173" s="220" t="s">
        <v>46</v>
      </c>
      <c r="O173" s="86"/>
      <c r="P173" s="221">
        <f>O173*H173</f>
        <v>0</v>
      </c>
      <c r="Q173" s="221">
        <v>0.0043400000000000001</v>
      </c>
      <c r="R173" s="221">
        <f>Q173*H173</f>
        <v>0.30380000000000001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181</v>
      </c>
      <c r="AT173" s="223" t="s">
        <v>177</v>
      </c>
      <c r="AU173" s="223" t="s">
        <v>84</v>
      </c>
      <c r="AY173" s="18" t="s">
        <v>176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82</v>
      </c>
      <c r="BK173" s="224">
        <f>ROUND(I173*H173,2)</f>
        <v>0</v>
      </c>
      <c r="BL173" s="18" t="s">
        <v>181</v>
      </c>
      <c r="BM173" s="223" t="s">
        <v>986</v>
      </c>
    </row>
    <row r="174" s="2" customFormat="1" ht="24.15" customHeight="1">
      <c r="A174" s="40"/>
      <c r="B174" s="41"/>
      <c r="C174" s="230" t="s">
        <v>309</v>
      </c>
      <c r="D174" s="230" t="s">
        <v>201</v>
      </c>
      <c r="E174" s="231" t="s">
        <v>987</v>
      </c>
      <c r="F174" s="232" t="s">
        <v>988</v>
      </c>
      <c r="G174" s="233" t="s">
        <v>792</v>
      </c>
      <c r="H174" s="234">
        <v>60</v>
      </c>
      <c r="I174" s="235"/>
      <c r="J174" s="236">
        <f>ROUND(I174*H174,2)</f>
        <v>0</v>
      </c>
      <c r="K174" s="237"/>
      <c r="L174" s="46"/>
      <c r="M174" s="238" t="s">
        <v>32</v>
      </c>
      <c r="N174" s="239" t="s">
        <v>46</v>
      </c>
      <c r="O174" s="86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95</v>
      </c>
      <c r="AT174" s="223" t="s">
        <v>201</v>
      </c>
      <c r="AU174" s="223" t="s">
        <v>84</v>
      </c>
      <c r="AY174" s="18" t="s">
        <v>176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82</v>
      </c>
      <c r="BK174" s="224">
        <f>ROUND(I174*H174,2)</f>
        <v>0</v>
      </c>
      <c r="BL174" s="18" t="s">
        <v>95</v>
      </c>
      <c r="BM174" s="223" t="s">
        <v>989</v>
      </c>
    </row>
    <row r="175" s="2" customFormat="1">
      <c r="A175" s="40"/>
      <c r="B175" s="41"/>
      <c r="C175" s="42"/>
      <c r="D175" s="252" t="s">
        <v>645</v>
      </c>
      <c r="E175" s="42"/>
      <c r="F175" s="253" t="s">
        <v>990</v>
      </c>
      <c r="G175" s="42"/>
      <c r="H175" s="42"/>
      <c r="I175" s="227"/>
      <c r="J175" s="42"/>
      <c r="K175" s="42"/>
      <c r="L175" s="46"/>
      <c r="M175" s="228"/>
      <c r="N175" s="22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645</v>
      </c>
      <c r="AU175" s="18" t="s">
        <v>84</v>
      </c>
    </row>
    <row r="176" s="2" customFormat="1" ht="16.5" customHeight="1">
      <c r="A176" s="40"/>
      <c r="B176" s="41"/>
      <c r="C176" s="210" t="s">
        <v>313</v>
      </c>
      <c r="D176" s="210" t="s">
        <v>177</v>
      </c>
      <c r="E176" s="211" t="s">
        <v>991</v>
      </c>
      <c r="F176" s="212" t="s">
        <v>992</v>
      </c>
      <c r="G176" s="213" t="s">
        <v>792</v>
      </c>
      <c r="H176" s="214">
        <v>60</v>
      </c>
      <c r="I176" s="215"/>
      <c r="J176" s="216">
        <f>ROUND(I176*H176,2)</f>
        <v>0</v>
      </c>
      <c r="K176" s="217"/>
      <c r="L176" s="218"/>
      <c r="M176" s="219" t="s">
        <v>32</v>
      </c>
      <c r="N176" s="220" t="s">
        <v>46</v>
      </c>
      <c r="O176" s="86"/>
      <c r="P176" s="221">
        <f>O176*H176</f>
        <v>0</v>
      </c>
      <c r="Q176" s="221">
        <v>0.0054999999999999997</v>
      </c>
      <c r="R176" s="221">
        <f>Q176*H176</f>
        <v>0.32999999999999996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210</v>
      </c>
      <c r="AT176" s="223" t="s">
        <v>177</v>
      </c>
      <c r="AU176" s="223" t="s">
        <v>84</v>
      </c>
      <c r="AY176" s="18" t="s">
        <v>176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82</v>
      </c>
      <c r="BK176" s="224">
        <f>ROUND(I176*H176,2)</f>
        <v>0</v>
      </c>
      <c r="BL176" s="18" t="s">
        <v>95</v>
      </c>
      <c r="BM176" s="223" t="s">
        <v>993</v>
      </c>
    </row>
    <row r="177" s="2" customFormat="1" ht="33" customHeight="1">
      <c r="A177" s="40"/>
      <c r="B177" s="41"/>
      <c r="C177" s="230" t="s">
        <v>317</v>
      </c>
      <c r="D177" s="230" t="s">
        <v>201</v>
      </c>
      <c r="E177" s="231" t="s">
        <v>994</v>
      </c>
      <c r="F177" s="232" t="s">
        <v>995</v>
      </c>
      <c r="G177" s="233" t="s">
        <v>691</v>
      </c>
      <c r="H177" s="234">
        <v>15</v>
      </c>
      <c r="I177" s="235"/>
      <c r="J177" s="236">
        <f>ROUND(I177*H177,2)</f>
        <v>0</v>
      </c>
      <c r="K177" s="237"/>
      <c r="L177" s="46"/>
      <c r="M177" s="238" t="s">
        <v>32</v>
      </c>
      <c r="N177" s="239" t="s">
        <v>46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0.28100000000000003</v>
      </c>
      <c r="T177" s="222">
        <f>S177*H177</f>
        <v>4.2150000000000007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204</v>
      </c>
      <c r="AT177" s="223" t="s">
        <v>201</v>
      </c>
      <c r="AU177" s="223" t="s">
        <v>84</v>
      </c>
      <c r="AY177" s="18" t="s">
        <v>176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82</v>
      </c>
      <c r="BK177" s="224">
        <f>ROUND(I177*H177,2)</f>
        <v>0</v>
      </c>
      <c r="BL177" s="18" t="s">
        <v>204</v>
      </c>
      <c r="BM177" s="223" t="s">
        <v>996</v>
      </c>
    </row>
    <row r="178" s="2" customFormat="1">
      <c r="A178" s="40"/>
      <c r="B178" s="41"/>
      <c r="C178" s="42"/>
      <c r="D178" s="252" t="s">
        <v>645</v>
      </c>
      <c r="E178" s="42"/>
      <c r="F178" s="253" t="s">
        <v>997</v>
      </c>
      <c r="G178" s="42"/>
      <c r="H178" s="42"/>
      <c r="I178" s="227"/>
      <c r="J178" s="42"/>
      <c r="K178" s="42"/>
      <c r="L178" s="46"/>
      <c r="M178" s="228"/>
      <c r="N178" s="22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645</v>
      </c>
      <c r="AU178" s="18" t="s">
        <v>84</v>
      </c>
    </row>
    <row r="179" s="11" customFormat="1" ht="25.92" customHeight="1">
      <c r="A179" s="11"/>
      <c r="B179" s="196"/>
      <c r="C179" s="197"/>
      <c r="D179" s="198" t="s">
        <v>74</v>
      </c>
      <c r="E179" s="199" t="s">
        <v>998</v>
      </c>
      <c r="F179" s="199" t="s">
        <v>999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P180</f>
        <v>0</v>
      </c>
      <c r="Q179" s="204"/>
      <c r="R179" s="205">
        <f>R180</f>
        <v>0</v>
      </c>
      <c r="S179" s="204"/>
      <c r="T179" s="206">
        <f>T180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196</v>
      </c>
      <c r="AT179" s="208" t="s">
        <v>74</v>
      </c>
      <c r="AU179" s="208" t="s">
        <v>75</v>
      </c>
      <c r="AY179" s="207" t="s">
        <v>176</v>
      </c>
      <c r="BK179" s="209">
        <f>BK180</f>
        <v>0</v>
      </c>
    </row>
    <row r="180" s="11" customFormat="1" ht="22.8" customHeight="1">
      <c r="A180" s="11"/>
      <c r="B180" s="196"/>
      <c r="C180" s="197"/>
      <c r="D180" s="198" t="s">
        <v>74</v>
      </c>
      <c r="E180" s="250" t="s">
        <v>1000</v>
      </c>
      <c r="F180" s="250" t="s">
        <v>1001</v>
      </c>
      <c r="G180" s="197"/>
      <c r="H180" s="197"/>
      <c r="I180" s="200"/>
      <c r="J180" s="251">
        <f>BK180</f>
        <v>0</v>
      </c>
      <c r="K180" s="197"/>
      <c r="L180" s="202"/>
      <c r="M180" s="203"/>
      <c r="N180" s="204"/>
      <c r="O180" s="204"/>
      <c r="P180" s="205">
        <f>SUM(P181:P184)</f>
        <v>0</v>
      </c>
      <c r="Q180" s="204"/>
      <c r="R180" s="205">
        <f>SUM(R181:R184)</f>
        <v>0</v>
      </c>
      <c r="S180" s="204"/>
      <c r="T180" s="206">
        <f>SUM(T181:T184)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196</v>
      </c>
      <c r="AT180" s="208" t="s">
        <v>74</v>
      </c>
      <c r="AU180" s="208" t="s">
        <v>82</v>
      </c>
      <c r="AY180" s="207" t="s">
        <v>176</v>
      </c>
      <c r="BK180" s="209">
        <f>SUM(BK181:BK184)</f>
        <v>0</v>
      </c>
    </row>
    <row r="181" s="2" customFormat="1" ht="16.5" customHeight="1">
      <c r="A181" s="40"/>
      <c r="B181" s="41"/>
      <c r="C181" s="230" t="s">
        <v>321</v>
      </c>
      <c r="D181" s="230" t="s">
        <v>201</v>
      </c>
      <c r="E181" s="231" t="s">
        <v>1002</v>
      </c>
      <c r="F181" s="232" t="s">
        <v>1003</v>
      </c>
      <c r="G181" s="233" t="s">
        <v>1004</v>
      </c>
      <c r="H181" s="291"/>
      <c r="I181" s="235"/>
      <c r="J181" s="236">
        <f>ROUND(I181*H181,2)</f>
        <v>0</v>
      </c>
      <c r="K181" s="237"/>
      <c r="L181" s="46"/>
      <c r="M181" s="238" t="s">
        <v>32</v>
      </c>
      <c r="N181" s="239" t="s">
        <v>46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1005</v>
      </c>
      <c r="AT181" s="223" t="s">
        <v>201</v>
      </c>
      <c r="AU181" s="223" t="s">
        <v>84</v>
      </c>
      <c r="AY181" s="18" t="s">
        <v>176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82</v>
      </c>
      <c r="BK181" s="224">
        <f>ROUND(I181*H181,2)</f>
        <v>0</v>
      </c>
      <c r="BL181" s="18" t="s">
        <v>1005</v>
      </c>
      <c r="BM181" s="223" t="s">
        <v>1006</v>
      </c>
    </row>
    <row r="182" s="2" customFormat="1">
      <c r="A182" s="40"/>
      <c r="B182" s="41"/>
      <c r="C182" s="42"/>
      <c r="D182" s="252" t="s">
        <v>645</v>
      </c>
      <c r="E182" s="42"/>
      <c r="F182" s="253" t="s">
        <v>1007</v>
      </c>
      <c r="G182" s="42"/>
      <c r="H182" s="42"/>
      <c r="I182" s="227"/>
      <c r="J182" s="42"/>
      <c r="K182" s="42"/>
      <c r="L182" s="46"/>
      <c r="M182" s="228"/>
      <c r="N182" s="22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645</v>
      </c>
      <c r="AU182" s="18" t="s">
        <v>84</v>
      </c>
    </row>
    <row r="183" s="2" customFormat="1" ht="16.5" customHeight="1">
      <c r="A183" s="40"/>
      <c r="B183" s="41"/>
      <c r="C183" s="230" t="s">
        <v>325</v>
      </c>
      <c r="D183" s="230" t="s">
        <v>201</v>
      </c>
      <c r="E183" s="231" t="s">
        <v>1008</v>
      </c>
      <c r="F183" s="232" t="s">
        <v>1009</v>
      </c>
      <c r="G183" s="233" t="s">
        <v>1010</v>
      </c>
      <c r="H183" s="234">
        <v>2</v>
      </c>
      <c r="I183" s="235"/>
      <c r="J183" s="236">
        <f>ROUND(I183*H183,2)</f>
        <v>0</v>
      </c>
      <c r="K183" s="237"/>
      <c r="L183" s="46"/>
      <c r="M183" s="238" t="s">
        <v>32</v>
      </c>
      <c r="N183" s="239" t="s">
        <v>46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1005</v>
      </c>
      <c r="AT183" s="223" t="s">
        <v>201</v>
      </c>
      <c r="AU183" s="223" t="s">
        <v>84</v>
      </c>
      <c r="AY183" s="18" t="s">
        <v>176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82</v>
      </c>
      <c r="BK183" s="224">
        <f>ROUND(I183*H183,2)</f>
        <v>0</v>
      </c>
      <c r="BL183" s="18" t="s">
        <v>1005</v>
      </c>
      <c r="BM183" s="223" t="s">
        <v>1011</v>
      </c>
    </row>
    <row r="184" s="2" customFormat="1">
      <c r="A184" s="40"/>
      <c r="B184" s="41"/>
      <c r="C184" s="42"/>
      <c r="D184" s="252" t="s">
        <v>645</v>
      </c>
      <c r="E184" s="42"/>
      <c r="F184" s="253" t="s">
        <v>1012</v>
      </c>
      <c r="G184" s="42"/>
      <c r="H184" s="42"/>
      <c r="I184" s="227"/>
      <c r="J184" s="42"/>
      <c r="K184" s="42"/>
      <c r="L184" s="46"/>
      <c r="M184" s="292"/>
      <c r="N184" s="293"/>
      <c r="O184" s="242"/>
      <c r="P184" s="242"/>
      <c r="Q184" s="242"/>
      <c r="R184" s="242"/>
      <c r="S184" s="242"/>
      <c r="T184" s="2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645</v>
      </c>
      <c r="AU184" s="18" t="s">
        <v>84</v>
      </c>
    </row>
    <row r="185" s="2" customFormat="1" ht="6.96" customHeight="1">
      <c r="A185" s="40"/>
      <c r="B185" s="61"/>
      <c r="C185" s="62"/>
      <c r="D185" s="62"/>
      <c r="E185" s="62"/>
      <c r="F185" s="62"/>
      <c r="G185" s="62"/>
      <c r="H185" s="62"/>
      <c r="I185" s="62"/>
      <c r="J185" s="62"/>
      <c r="K185" s="62"/>
      <c r="L185" s="46"/>
      <c r="M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</sheetData>
  <sheetProtection sheet="1" autoFilter="0" formatColumns="0" formatRows="0" objects="1" scenarios="1" spinCount="100000" saltValue="vtvBg3/TerCne2IaPUs1l+LdFVCG/uT9Uz1oS2ntglvlJH4uK6diRGDHGJS9YXD/MXX2bMqYK9N8uCPSC56wIQ==" hashValue="pTAu7OKBElpzk706Wq26BbyLxvh+46rnRWkexKZgRkVtvKRgAIbqizN8TBtLOukMoOxomEP9CG6NwdUvkGl7Tg==" algorithmName="SHA-512" password="CC35"/>
  <autoFilter ref="C99:K18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3" r:id="rId1" display="https://podminky.urs.cz/item/CS_URS_2022_02/565176111"/>
    <hyperlink ref="F105" r:id="rId2" display="https://podminky.urs.cz/item/CS_URS_2022_02/573111112"/>
    <hyperlink ref="F107" r:id="rId3" display="https://podminky.urs.cz/item/CS_URS_2022_02/573211109"/>
    <hyperlink ref="F109" r:id="rId4" display="https://podminky.urs.cz/item/CS_URS_2022_02/577144111"/>
    <hyperlink ref="F111" r:id="rId5" display="https://podminky.urs.cz/item/CS_URS_2022_02/596212210"/>
    <hyperlink ref="F116" r:id="rId6" display="https://podminky.urs.cz/item/CS_URS_2022_02/928621012"/>
    <hyperlink ref="F118" r:id="rId7" display="https://podminky.urs.cz/item/CS_URS_2022_02/931994172"/>
    <hyperlink ref="F122" r:id="rId8" display="https://podminky.urs.cz/item/CS_URS_2022_02/113107042"/>
    <hyperlink ref="F124" r:id="rId9" display="https://podminky.urs.cz/item/CS_URS_2022_02/113154226"/>
    <hyperlink ref="F128" r:id="rId10" display="https://podminky.urs.cz/item/CS_URS_2022_02/131351104"/>
    <hyperlink ref="F130" r:id="rId11" display="https://podminky.urs.cz/item/CS_URS_2021_02/132212211"/>
    <hyperlink ref="F133" r:id="rId12" display="https://podminky.urs.cz/item/CS_URS_2022_02/162751117"/>
    <hyperlink ref="F135" r:id="rId13" display="https://podminky.urs.cz/item/CS_URS_2022_02/162751119"/>
    <hyperlink ref="F137" r:id="rId14" display="https://podminky.urs.cz/item/CS_URS_2022_02/167151101"/>
    <hyperlink ref="F139" r:id="rId15" display="https://podminky.urs.cz/item/CS_URS_2022_02/167151121"/>
    <hyperlink ref="F141" r:id="rId16" display="https://podminky.urs.cz/item/CS_URS_2022_02/171251201"/>
    <hyperlink ref="F143" r:id="rId17" display="https://podminky.urs.cz/item/CS_URS_2022_02/174111101"/>
    <hyperlink ref="F145" r:id="rId18" display="https://podminky.urs.cz/item/CS_URS_2022_02/181351113"/>
    <hyperlink ref="F148" r:id="rId19" display="https://podminky.urs.cz/item/CS_URS_2022_02/997013501"/>
    <hyperlink ref="F150" r:id="rId20" display="https://podminky.urs.cz/item/CS_URS_2022_02/997013509"/>
    <hyperlink ref="F152" r:id="rId21" display="https://podminky.urs.cz/item/CS_URS_2022_02/997221645"/>
    <hyperlink ref="F154" r:id="rId22" display="https://podminky.urs.cz/item/CS_URS_2022_02/997221655"/>
    <hyperlink ref="F158" r:id="rId23" display="https://podminky.urs.cz/item/CS_URS_2022_02/460150164"/>
    <hyperlink ref="F160" r:id="rId24" display="https://podminky.urs.cz/item/CS_URS_2022_02/460421182"/>
    <hyperlink ref="F162" r:id="rId25" display="https://podminky.urs.cz/item/CS_URS_2022_02/460431273"/>
    <hyperlink ref="F164" r:id="rId26" display="https://podminky.urs.cz/item/CS_URS_2022_02/460490012"/>
    <hyperlink ref="F166" r:id="rId27" display="https://podminky.urs.cz/item/CS_URS_2022_02/460560164"/>
    <hyperlink ref="F168" r:id="rId28" display="https://podminky.urs.cz/item/CS_URS_2022_02/460631127"/>
    <hyperlink ref="F175" r:id="rId29" display="https://podminky.urs.cz/item/CS_URS_2022_02/460510274"/>
    <hyperlink ref="F178" r:id="rId30" display="https://podminky.urs.cz/item/CS_URS_2022_02/468021132"/>
    <hyperlink ref="F182" r:id="rId31" display="https://podminky.urs.cz/item/CS_URS_2021_02/073002000"/>
    <hyperlink ref="F184" r:id="rId32" display="https://podminky.urs.cz/item/CS_URS_2021_02/07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1265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1015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1016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1017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1017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ROUND((SUM(BE100:BE270)),  2)</f>
        <v>0</v>
      </c>
      <c r="G37" s="40"/>
      <c r="H37" s="40"/>
      <c r="I37" s="160">
        <v>0.20999999999999999</v>
      </c>
      <c r="J37" s="159">
        <f>ROUND(((SUM(BE100:BE270))*I37),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ROUND((SUM(BF100:BF270)),  2)</f>
        <v>0</v>
      </c>
      <c r="G38" s="40"/>
      <c r="H38" s="40"/>
      <c r="I38" s="160">
        <v>0.14999999999999999</v>
      </c>
      <c r="J38" s="159">
        <f>ROUND(((SUM(BF100:BF270))*I38),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ROUND((SUM(BG100:BG270)),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ROUND((SUM(BH100:BH270)),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ROUND((SUM(BI100:BI270)),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04 - Železniční přejezd v km 43,449 (P3339), osazení technol. objektu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Litoměřice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3" t="s">
        <v>30</v>
      </c>
      <c r="D62" s="42"/>
      <c r="E62" s="42"/>
      <c r="F62" s="28" t="str">
        <f>E19</f>
        <v>Správa železnic, státní organizace</v>
      </c>
      <c r="G62" s="42"/>
      <c r="H62" s="42"/>
      <c r="I62" s="33" t="s">
        <v>36</v>
      </c>
      <c r="J62" s="38" t="str">
        <f>E25</f>
        <v>VIAMONT Projekt,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5.6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>VIAMONT Projekt, s.r.o.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628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45"/>
      <c r="C69" s="126"/>
      <c r="D69" s="246" t="s">
        <v>629</v>
      </c>
      <c r="E69" s="247"/>
      <c r="F69" s="247"/>
      <c r="G69" s="247"/>
      <c r="H69" s="247"/>
      <c r="I69" s="247"/>
      <c r="J69" s="248">
        <f>J102</f>
        <v>0</v>
      </c>
      <c r="K69" s="126"/>
      <c r="L69" s="24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5"/>
      <c r="C70" s="126"/>
      <c r="D70" s="246" t="s">
        <v>630</v>
      </c>
      <c r="E70" s="247"/>
      <c r="F70" s="247"/>
      <c r="G70" s="247"/>
      <c r="H70" s="247"/>
      <c r="I70" s="247"/>
      <c r="J70" s="248">
        <f>J185</f>
        <v>0</v>
      </c>
      <c r="K70" s="126"/>
      <c r="L70" s="249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45"/>
      <c r="C71" s="126"/>
      <c r="D71" s="246" t="s">
        <v>1018</v>
      </c>
      <c r="E71" s="247"/>
      <c r="F71" s="247"/>
      <c r="G71" s="247"/>
      <c r="H71" s="247"/>
      <c r="I71" s="247"/>
      <c r="J71" s="248">
        <f>J210</f>
        <v>0</v>
      </c>
      <c r="K71" s="126"/>
      <c r="L71" s="24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45"/>
      <c r="C72" s="126"/>
      <c r="D72" s="246" t="s">
        <v>631</v>
      </c>
      <c r="E72" s="247"/>
      <c r="F72" s="247"/>
      <c r="G72" s="247"/>
      <c r="H72" s="247"/>
      <c r="I72" s="247"/>
      <c r="J72" s="248">
        <f>J222</f>
        <v>0</v>
      </c>
      <c r="K72" s="126"/>
      <c r="L72" s="24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45"/>
      <c r="C73" s="126"/>
      <c r="D73" s="246" t="s">
        <v>632</v>
      </c>
      <c r="E73" s="247"/>
      <c r="F73" s="247"/>
      <c r="G73" s="247"/>
      <c r="H73" s="247"/>
      <c r="I73" s="247"/>
      <c r="J73" s="248">
        <f>J242</f>
        <v>0</v>
      </c>
      <c r="K73" s="126"/>
      <c r="L73" s="249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45"/>
      <c r="C74" s="126"/>
      <c r="D74" s="246" t="s">
        <v>1019</v>
      </c>
      <c r="E74" s="247"/>
      <c r="F74" s="247"/>
      <c r="G74" s="247"/>
      <c r="H74" s="247"/>
      <c r="I74" s="247"/>
      <c r="J74" s="248">
        <f>J260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78"/>
      <c r="C75" s="179"/>
      <c r="D75" s="180" t="s">
        <v>636</v>
      </c>
      <c r="E75" s="181"/>
      <c r="F75" s="181"/>
      <c r="G75" s="181"/>
      <c r="H75" s="181"/>
      <c r="I75" s="181"/>
      <c r="J75" s="182">
        <f>J263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2" customFormat="1" ht="19.92" customHeight="1">
      <c r="A76" s="12"/>
      <c r="B76" s="245"/>
      <c r="C76" s="126"/>
      <c r="D76" s="246" t="s">
        <v>1020</v>
      </c>
      <c r="E76" s="247"/>
      <c r="F76" s="247"/>
      <c r="G76" s="247"/>
      <c r="H76" s="247"/>
      <c r="I76" s="247"/>
      <c r="J76" s="248">
        <f>J264</f>
        <v>0</v>
      </c>
      <c r="K76" s="126"/>
      <c r="L76" s="249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161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Oprava PZS v ŽST Litoměřice horní nádraží</v>
      </c>
      <c r="F86" s="33"/>
      <c r="G86" s="33"/>
      <c r="H86" s="33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2"/>
      <c r="C87" s="33" t="s">
        <v>150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1" customFormat="1" ht="16.5" customHeight="1">
      <c r="B88" s="22"/>
      <c r="C88" s="23"/>
      <c r="D88" s="23"/>
      <c r="E88" s="172" t="s">
        <v>151</v>
      </c>
      <c r="F88" s="23"/>
      <c r="G88" s="23"/>
      <c r="H88" s="23"/>
      <c r="I88" s="23"/>
      <c r="J88" s="23"/>
      <c r="K88" s="23"/>
      <c r="L88" s="21"/>
    </row>
    <row r="89" s="1" customFormat="1" ht="12" customHeight="1">
      <c r="B89" s="22"/>
      <c r="C89" s="33" t="s">
        <v>152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40"/>
      <c r="B90" s="41"/>
      <c r="C90" s="42"/>
      <c r="D90" s="42"/>
      <c r="E90" s="173" t="s">
        <v>1173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1013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E13</f>
        <v>04 - Železniční přejezd v km 43,449 (P3339), osazení technol. objektu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3" t="s">
        <v>22</v>
      </c>
      <c r="D94" s="42"/>
      <c r="E94" s="42"/>
      <c r="F94" s="28" t="str">
        <f>F16</f>
        <v>Litoměřice</v>
      </c>
      <c r="G94" s="42"/>
      <c r="H94" s="42"/>
      <c r="I94" s="33" t="s">
        <v>24</v>
      </c>
      <c r="J94" s="74" t="str">
        <f>IF(J16="","",J16)</f>
        <v>28. 2. 2022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3" t="s">
        <v>30</v>
      </c>
      <c r="D96" s="42"/>
      <c r="E96" s="42"/>
      <c r="F96" s="28" t="str">
        <f>E19</f>
        <v>Správa železnic, státní organizace</v>
      </c>
      <c r="G96" s="42"/>
      <c r="H96" s="42"/>
      <c r="I96" s="33" t="s">
        <v>36</v>
      </c>
      <c r="J96" s="38" t="str">
        <f>E25</f>
        <v>VIAMONT Projekt, s.r.o.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5.65" customHeight="1">
      <c r="A97" s="40"/>
      <c r="B97" s="41"/>
      <c r="C97" s="33" t="s">
        <v>34</v>
      </c>
      <c r="D97" s="42"/>
      <c r="E97" s="42"/>
      <c r="F97" s="28" t="str">
        <f>IF(E22="","",E22)</f>
        <v>Vyplň údaj</v>
      </c>
      <c r="G97" s="42"/>
      <c r="H97" s="42"/>
      <c r="I97" s="33" t="s">
        <v>38</v>
      </c>
      <c r="J97" s="38" t="str">
        <f>E28</f>
        <v>VIAMONT Projekt, s.r.o.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0" customFormat="1" ht="29.28" customHeight="1">
      <c r="A99" s="184"/>
      <c r="B99" s="185"/>
      <c r="C99" s="186" t="s">
        <v>162</v>
      </c>
      <c r="D99" s="187" t="s">
        <v>60</v>
      </c>
      <c r="E99" s="187" t="s">
        <v>56</v>
      </c>
      <c r="F99" s="187" t="s">
        <v>57</v>
      </c>
      <c r="G99" s="187" t="s">
        <v>163</v>
      </c>
      <c r="H99" s="187" t="s">
        <v>164</v>
      </c>
      <c r="I99" s="187" t="s">
        <v>165</v>
      </c>
      <c r="J99" s="188" t="s">
        <v>158</v>
      </c>
      <c r="K99" s="189" t="s">
        <v>166</v>
      </c>
      <c r="L99" s="190"/>
      <c r="M99" s="94" t="s">
        <v>32</v>
      </c>
      <c r="N99" s="95" t="s">
        <v>45</v>
      </c>
      <c r="O99" s="95" t="s">
        <v>167</v>
      </c>
      <c r="P99" s="95" t="s">
        <v>168</v>
      </c>
      <c r="Q99" s="95" t="s">
        <v>169</v>
      </c>
      <c r="R99" s="95" t="s">
        <v>170</v>
      </c>
      <c r="S99" s="95" t="s">
        <v>171</v>
      </c>
      <c r="T99" s="96" t="s">
        <v>172</v>
      </c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</row>
    <row r="100" s="2" customFormat="1" ht="22.8" customHeight="1">
      <c r="A100" s="40"/>
      <c r="B100" s="41"/>
      <c r="C100" s="101" t="s">
        <v>173</v>
      </c>
      <c r="D100" s="42"/>
      <c r="E100" s="42"/>
      <c r="F100" s="42"/>
      <c r="G100" s="42"/>
      <c r="H100" s="42"/>
      <c r="I100" s="42"/>
      <c r="J100" s="191">
        <f>BK100</f>
        <v>0</v>
      </c>
      <c r="K100" s="42"/>
      <c r="L100" s="46"/>
      <c r="M100" s="97"/>
      <c r="N100" s="192"/>
      <c r="O100" s="98"/>
      <c r="P100" s="193">
        <f>P101+P263</f>
        <v>0</v>
      </c>
      <c r="Q100" s="98"/>
      <c r="R100" s="193">
        <f>R101+R263</f>
        <v>17.53372278334</v>
      </c>
      <c r="S100" s="98"/>
      <c r="T100" s="194">
        <f>T101+T263</f>
        <v>41.1325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74</v>
      </c>
      <c r="AU100" s="18" t="s">
        <v>159</v>
      </c>
      <c r="BK100" s="195">
        <f>BK101+BK263</f>
        <v>0</v>
      </c>
    </row>
    <row r="101" s="11" customFormat="1" ht="25.92" customHeight="1">
      <c r="A101" s="11"/>
      <c r="B101" s="196"/>
      <c r="C101" s="197"/>
      <c r="D101" s="198" t="s">
        <v>74</v>
      </c>
      <c r="E101" s="199" t="s">
        <v>638</v>
      </c>
      <c r="F101" s="199" t="s">
        <v>639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P102+P185+P210+P222+P242+P260</f>
        <v>0</v>
      </c>
      <c r="Q101" s="204"/>
      <c r="R101" s="205">
        <f>R102+R185+R210+R222+R242+R260</f>
        <v>17.521662783339998</v>
      </c>
      <c r="S101" s="204"/>
      <c r="T101" s="206">
        <f>T102+T185+T210+T222+T242+T260</f>
        <v>41.1325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7" t="s">
        <v>82</v>
      </c>
      <c r="AT101" s="208" t="s">
        <v>74</v>
      </c>
      <c r="AU101" s="208" t="s">
        <v>75</v>
      </c>
      <c r="AY101" s="207" t="s">
        <v>176</v>
      </c>
      <c r="BK101" s="209">
        <f>BK102+BK185+BK210+BK222+BK242+BK260</f>
        <v>0</v>
      </c>
    </row>
    <row r="102" s="11" customFormat="1" ht="22.8" customHeight="1">
      <c r="A102" s="11"/>
      <c r="B102" s="196"/>
      <c r="C102" s="197"/>
      <c r="D102" s="198" t="s">
        <v>74</v>
      </c>
      <c r="E102" s="250" t="s">
        <v>82</v>
      </c>
      <c r="F102" s="250" t="s">
        <v>640</v>
      </c>
      <c r="G102" s="197"/>
      <c r="H102" s="197"/>
      <c r="I102" s="200"/>
      <c r="J102" s="251">
        <f>BK102</f>
        <v>0</v>
      </c>
      <c r="K102" s="197"/>
      <c r="L102" s="202"/>
      <c r="M102" s="203"/>
      <c r="N102" s="204"/>
      <c r="O102" s="204"/>
      <c r="P102" s="205">
        <f>SUM(P103:P184)</f>
        <v>0</v>
      </c>
      <c r="Q102" s="204"/>
      <c r="R102" s="205">
        <f>SUM(R103:R184)</f>
        <v>0</v>
      </c>
      <c r="S102" s="204"/>
      <c r="T102" s="206">
        <f>SUM(T103:T184)</f>
        <v>33.140000000000001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7" t="s">
        <v>82</v>
      </c>
      <c r="AT102" s="208" t="s">
        <v>74</v>
      </c>
      <c r="AU102" s="208" t="s">
        <v>82</v>
      </c>
      <c r="AY102" s="207" t="s">
        <v>176</v>
      </c>
      <c r="BK102" s="209">
        <f>SUM(BK103:BK184)</f>
        <v>0</v>
      </c>
    </row>
    <row r="103" s="2" customFormat="1" ht="37.8" customHeight="1">
      <c r="A103" s="40"/>
      <c r="B103" s="41"/>
      <c r="C103" s="230" t="s">
        <v>82</v>
      </c>
      <c r="D103" s="230" t="s">
        <v>201</v>
      </c>
      <c r="E103" s="231" t="s">
        <v>1021</v>
      </c>
      <c r="F103" s="232" t="s">
        <v>1022</v>
      </c>
      <c r="G103" s="233" t="s">
        <v>691</v>
      </c>
      <c r="H103" s="234">
        <v>40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0.57999999999999996</v>
      </c>
      <c r="T103" s="222">
        <f>S103*H103</f>
        <v>23.199999999999999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95</v>
      </c>
      <c r="AT103" s="223" t="s">
        <v>201</v>
      </c>
      <c r="AU103" s="223" t="s">
        <v>84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95</v>
      </c>
      <c r="BM103" s="223" t="s">
        <v>1266</v>
      </c>
    </row>
    <row r="104" s="2" customFormat="1">
      <c r="A104" s="40"/>
      <c r="B104" s="41"/>
      <c r="C104" s="42"/>
      <c r="D104" s="252" t="s">
        <v>645</v>
      </c>
      <c r="E104" s="42"/>
      <c r="F104" s="253" t="s">
        <v>1024</v>
      </c>
      <c r="G104" s="42"/>
      <c r="H104" s="42"/>
      <c r="I104" s="227"/>
      <c r="J104" s="42"/>
      <c r="K104" s="42"/>
      <c r="L104" s="46"/>
      <c r="M104" s="228"/>
      <c r="N104" s="22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645</v>
      </c>
      <c r="AU104" s="18" t="s">
        <v>84</v>
      </c>
    </row>
    <row r="105" s="13" customFormat="1">
      <c r="A105" s="13"/>
      <c r="B105" s="254"/>
      <c r="C105" s="255"/>
      <c r="D105" s="225" t="s">
        <v>647</v>
      </c>
      <c r="E105" s="256" t="s">
        <v>32</v>
      </c>
      <c r="F105" s="257" t="s">
        <v>1025</v>
      </c>
      <c r="G105" s="255"/>
      <c r="H105" s="256" t="s">
        <v>32</v>
      </c>
      <c r="I105" s="258"/>
      <c r="J105" s="255"/>
      <c r="K105" s="255"/>
      <c r="L105" s="259"/>
      <c r="M105" s="260"/>
      <c r="N105" s="261"/>
      <c r="O105" s="261"/>
      <c r="P105" s="261"/>
      <c r="Q105" s="261"/>
      <c r="R105" s="261"/>
      <c r="S105" s="261"/>
      <c r="T105" s="26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63" t="s">
        <v>647</v>
      </c>
      <c r="AU105" s="263" t="s">
        <v>84</v>
      </c>
      <c r="AV105" s="13" t="s">
        <v>82</v>
      </c>
      <c r="AW105" s="13" t="s">
        <v>37</v>
      </c>
      <c r="AX105" s="13" t="s">
        <v>75</v>
      </c>
      <c r="AY105" s="263" t="s">
        <v>176</v>
      </c>
    </row>
    <row r="106" s="14" customFormat="1">
      <c r="A106" s="14"/>
      <c r="B106" s="264"/>
      <c r="C106" s="265"/>
      <c r="D106" s="225" t="s">
        <v>647</v>
      </c>
      <c r="E106" s="266" t="s">
        <v>32</v>
      </c>
      <c r="F106" s="267" t="s">
        <v>1267</v>
      </c>
      <c r="G106" s="265"/>
      <c r="H106" s="268">
        <v>40</v>
      </c>
      <c r="I106" s="269"/>
      <c r="J106" s="265"/>
      <c r="K106" s="265"/>
      <c r="L106" s="270"/>
      <c r="M106" s="271"/>
      <c r="N106" s="272"/>
      <c r="O106" s="272"/>
      <c r="P106" s="272"/>
      <c r="Q106" s="272"/>
      <c r="R106" s="272"/>
      <c r="S106" s="272"/>
      <c r="T106" s="27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4" t="s">
        <v>647</v>
      </c>
      <c r="AU106" s="274" t="s">
        <v>84</v>
      </c>
      <c r="AV106" s="14" t="s">
        <v>84</v>
      </c>
      <c r="AW106" s="14" t="s">
        <v>37</v>
      </c>
      <c r="AX106" s="14" t="s">
        <v>75</v>
      </c>
      <c r="AY106" s="274" t="s">
        <v>176</v>
      </c>
    </row>
    <row r="107" s="15" customFormat="1">
      <c r="A107" s="15"/>
      <c r="B107" s="275"/>
      <c r="C107" s="276"/>
      <c r="D107" s="225" t="s">
        <v>647</v>
      </c>
      <c r="E107" s="277" t="s">
        <v>32</v>
      </c>
      <c r="F107" s="278" t="s">
        <v>708</v>
      </c>
      <c r="G107" s="276"/>
      <c r="H107" s="279">
        <v>40</v>
      </c>
      <c r="I107" s="280"/>
      <c r="J107" s="276"/>
      <c r="K107" s="276"/>
      <c r="L107" s="281"/>
      <c r="M107" s="288"/>
      <c r="N107" s="289"/>
      <c r="O107" s="289"/>
      <c r="P107" s="289"/>
      <c r="Q107" s="289"/>
      <c r="R107" s="289"/>
      <c r="S107" s="289"/>
      <c r="T107" s="29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85" t="s">
        <v>647</v>
      </c>
      <c r="AU107" s="285" t="s">
        <v>84</v>
      </c>
      <c r="AV107" s="15" t="s">
        <v>95</v>
      </c>
      <c r="AW107" s="15" t="s">
        <v>37</v>
      </c>
      <c r="AX107" s="15" t="s">
        <v>82</v>
      </c>
      <c r="AY107" s="285" t="s">
        <v>176</v>
      </c>
    </row>
    <row r="108" s="2" customFormat="1" ht="24.15" customHeight="1">
      <c r="A108" s="40"/>
      <c r="B108" s="41"/>
      <c r="C108" s="230" t="s">
        <v>84</v>
      </c>
      <c r="D108" s="230" t="s">
        <v>201</v>
      </c>
      <c r="E108" s="231" t="s">
        <v>1027</v>
      </c>
      <c r="F108" s="232" t="s">
        <v>1028</v>
      </c>
      <c r="G108" s="233" t="s">
        <v>691</v>
      </c>
      <c r="H108" s="234">
        <v>28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0.35499999999999998</v>
      </c>
      <c r="T108" s="222">
        <f>S108*H108</f>
        <v>9.9399999999999995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95</v>
      </c>
      <c r="AT108" s="223" t="s">
        <v>201</v>
      </c>
      <c r="AU108" s="223" t="s">
        <v>84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95</v>
      </c>
      <c r="BM108" s="223" t="s">
        <v>1268</v>
      </c>
    </row>
    <row r="109" s="2" customFormat="1">
      <c r="A109" s="40"/>
      <c r="B109" s="41"/>
      <c r="C109" s="42"/>
      <c r="D109" s="252" t="s">
        <v>645</v>
      </c>
      <c r="E109" s="42"/>
      <c r="F109" s="253" t="s">
        <v>1030</v>
      </c>
      <c r="G109" s="42"/>
      <c r="H109" s="42"/>
      <c r="I109" s="227"/>
      <c r="J109" s="42"/>
      <c r="K109" s="42"/>
      <c r="L109" s="46"/>
      <c r="M109" s="228"/>
      <c r="N109" s="22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645</v>
      </c>
      <c r="AU109" s="18" t="s">
        <v>84</v>
      </c>
    </row>
    <row r="110" s="13" customFormat="1">
      <c r="A110" s="13"/>
      <c r="B110" s="254"/>
      <c r="C110" s="255"/>
      <c r="D110" s="225" t="s">
        <v>647</v>
      </c>
      <c r="E110" s="256" t="s">
        <v>32</v>
      </c>
      <c r="F110" s="257" t="s">
        <v>1031</v>
      </c>
      <c r="G110" s="255"/>
      <c r="H110" s="256" t="s">
        <v>32</v>
      </c>
      <c r="I110" s="258"/>
      <c r="J110" s="255"/>
      <c r="K110" s="255"/>
      <c r="L110" s="259"/>
      <c r="M110" s="260"/>
      <c r="N110" s="261"/>
      <c r="O110" s="261"/>
      <c r="P110" s="261"/>
      <c r="Q110" s="261"/>
      <c r="R110" s="261"/>
      <c r="S110" s="261"/>
      <c r="T110" s="26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63" t="s">
        <v>647</v>
      </c>
      <c r="AU110" s="263" t="s">
        <v>84</v>
      </c>
      <c r="AV110" s="13" t="s">
        <v>82</v>
      </c>
      <c r="AW110" s="13" t="s">
        <v>37</v>
      </c>
      <c r="AX110" s="13" t="s">
        <v>75</v>
      </c>
      <c r="AY110" s="263" t="s">
        <v>176</v>
      </c>
    </row>
    <row r="111" s="14" customFormat="1">
      <c r="A111" s="14"/>
      <c r="B111" s="264"/>
      <c r="C111" s="265"/>
      <c r="D111" s="225" t="s">
        <v>647</v>
      </c>
      <c r="E111" s="266" t="s">
        <v>32</v>
      </c>
      <c r="F111" s="267" t="s">
        <v>1269</v>
      </c>
      <c r="G111" s="265"/>
      <c r="H111" s="268">
        <v>28</v>
      </c>
      <c r="I111" s="269"/>
      <c r="J111" s="265"/>
      <c r="K111" s="265"/>
      <c r="L111" s="270"/>
      <c r="M111" s="271"/>
      <c r="N111" s="272"/>
      <c r="O111" s="272"/>
      <c r="P111" s="272"/>
      <c r="Q111" s="272"/>
      <c r="R111" s="272"/>
      <c r="S111" s="272"/>
      <c r="T111" s="27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74" t="s">
        <v>647</v>
      </c>
      <c r="AU111" s="274" t="s">
        <v>84</v>
      </c>
      <c r="AV111" s="14" t="s">
        <v>84</v>
      </c>
      <c r="AW111" s="14" t="s">
        <v>37</v>
      </c>
      <c r="AX111" s="14" t="s">
        <v>75</v>
      </c>
      <c r="AY111" s="274" t="s">
        <v>176</v>
      </c>
    </row>
    <row r="112" s="15" customFormat="1">
      <c r="A112" s="15"/>
      <c r="B112" s="275"/>
      <c r="C112" s="276"/>
      <c r="D112" s="225" t="s">
        <v>647</v>
      </c>
      <c r="E112" s="277" t="s">
        <v>32</v>
      </c>
      <c r="F112" s="278" t="s">
        <v>708</v>
      </c>
      <c r="G112" s="276"/>
      <c r="H112" s="279">
        <v>28</v>
      </c>
      <c r="I112" s="280"/>
      <c r="J112" s="276"/>
      <c r="K112" s="276"/>
      <c r="L112" s="281"/>
      <c r="M112" s="288"/>
      <c r="N112" s="289"/>
      <c r="O112" s="289"/>
      <c r="P112" s="289"/>
      <c r="Q112" s="289"/>
      <c r="R112" s="289"/>
      <c r="S112" s="289"/>
      <c r="T112" s="29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85" t="s">
        <v>647</v>
      </c>
      <c r="AU112" s="285" t="s">
        <v>84</v>
      </c>
      <c r="AV112" s="15" t="s">
        <v>95</v>
      </c>
      <c r="AW112" s="15" t="s">
        <v>37</v>
      </c>
      <c r="AX112" s="15" t="s">
        <v>82</v>
      </c>
      <c r="AY112" s="285" t="s">
        <v>176</v>
      </c>
    </row>
    <row r="113" s="2" customFormat="1" ht="16.5" customHeight="1">
      <c r="A113" s="40"/>
      <c r="B113" s="41"/>
      <c r="C113" s="230" t="s">
        <v>90</v>
      </c>
      <c r="D113" s="230" t="s">
        <v>201</v>
      </c>
      <c r="E113" s="231" t="s">
        <v>1033</v>
      </c>
      <c r="F113" s="232" t="s">
        <v>1034</v>
      </c>
      <c r="G113" s="233" t="s">
        <v>643</v>
      </c>
      <c r="H113" s="234">
        <v>11.199999999999999</v>
      </c>
      <c r="I113" s="235"/>
      <c r="J113" s="236">
        <f>ROUND(I113*H113,2)</f>
        <v>0</v>
      </c>
      <c r="K113" s="237"/>
      <c r="L113" s="46"/>
      <c r="M113" s="238" t="s">
        <v>32</v>
      </c>
      <c r="N113" s="239" t="s">
        <v>46</v>
      </c>
      <c r="O113" s="86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95</v>
      </c>
      <c r="AT113" s="223" t="s">
        <v>201</v>
      </c>
      <c r="AU113" s="223" t="s">
        <v>84</v>
      </c>
      <c r="AY113" s="18" t="s">
        <v>176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82</v>
      </c>
      <c r="BK113" s="224">
        <f>ROUND(I113*H113,2)</f>
        <v>0</v>
      </c>
      <c r="BL113" s="18" t="s">
        <v>95</v>
      </c>
      <c r="BM113" s="223" t="s">
        <v>1270</v>
      </c>
    </row>
    <row r="114" s="2" customFormat="1">
      <c r="A114" s="40"/>
      <c r="B114" s="41"/>
      <c r="C114" s="42"/>
      <c r="D114" s="252" t="s">
        <v>645</v>
      </c>
      <c r="E114" s="42"/>
      <c r="F114" s="253" t="s">
        <v>1036</v>
      </c>
      <c r="G114" s="42"/>
      <c r="H114" s="42"/>
      <c r="I114" s="227"/>
      <c r="J114" s="42"/>
      <c r="K114" s="42"/>
      <c r="L114" s="46"/>
      <c r="M114" s="228"/>
      <c r="N114" s="22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645</v>
      </c>
      <c r="AU114" s="18" t="s">
        <v>84</v>
      </c>
    </row>
    <row r="115" s="13" customFormat="1">
      <c r="A115" s="13"/>
      <c r="B115" s="254"/>
      <c r="C115" s="255"/>
      <c r="D115" s="225" t="s">
        <v>647</v>
      </c>
      <c r="E115" s="256" t="s">
        <v>32</v>
      </c>
      <c r="F115" s="257" t="s">
        <v>1037</v>
      </c>
      <c r="G115" s="255"/>
      <c r="H115" s="256" t="s">
        <v>32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63" t="s">
        <v>647</v>
      </c>
      <c r="AU115" s="263" t="s">
        <v>84</v>
      </c>
      <c r="AV115" s="13" t="s">
        <v>82</v>
      </c>
      <c r="AW115" s="13" t="s">
        <v>37</v>
      </c>
      <c r="AX115" s="13" t="s">
        <v>75</v>
      </c>
      <c r="AY115" s="263" t="s">
        <v>176</v>
      </c>
    </row>
    <row r="116" s="14" customFormat="1">
      <c r="A116" s="14"/>
      <c r="B116" s="264"/>
      <c r="C116" s="265"/>
      <c r="D116" s="225" t="s">
        <v>647</v>
      </c>
      <c r="E116" s="266" t="s">
        <v>32</v>
      </c>
      <c r="F116" s="267" t="s">
        <v>1038</v>
      </c>
      <c r="G116" s="265"/>
      <c r="H116" s="268">
        <v>4</v>
      </c>
      <c r="I116" s="269"/>
      <c r="J116" s="265"/>
      <c r="K116" s="265"/>
      <c r="L116" s="270"/>
      <c r="M116" s="271"/>
      <c r="N116" s="272"/>
      <c r="O116" s="272"/>
      <c r="P116" s="272"/>
      <c r="Q116" s="272"/>
      <c r="R116" s="272"/>
      <c r="S116" s="272"/>
      <c r="T116" s="27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4" t="s">
        <v>647</v>
      </c>
      <c r="AU116" s="274" t="s">
        <v>84</v>
      </c>
      <c r="AV116" s="14" t="s">
        <v>84</v>
      </c>
      <c r="AW116" s="14" t="s">
        <v>37</v>
      </c>
      <c r="AX116" s="14" t="s">
        <v>75</v>
      </c>
      <c r="AY116" s="274" t="s">
        <v>176</v>
      </c>
    </row>
    <row r="117" s="13" customFormat="1">
      <c r="A117" s="13"/>
      <c r="B117" s="254"/>
      <c r="C117" s="255"/>
      <c r="D117" s="225" t="s">
        <v>647</v>
      </c>
      <c r="E117" s="256" t="s">
        <v>32</v>
      </c>
      <c r="F117" s="257" t="s">
        <v>1271</v>
      </c>
      <c r="G117" s="255"/>
      <c r="H117" s="256" t="s">
        <v>32</v>
      </c>
      <c r="I117" s="258"/>
      <c r="J117" s="255"/>
      <c r="K117" s="255"/>
      <c r="L117" s="259"/>
      <c r="M117" s="260"/>
      <c r="N117" s="261"/>
      <c r="O117" s="261"/>
      <c r="P117" s="261"/>
      <c r="Q117" s="261"/>
      <c r="R117" s="261"/>
      <c r="S117" s="261"/>
      <c r="T117" s="26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63" t="s">
        <v>647</v>
      </c>
      <c r="AU117" s="263" t="s">
        <v>84</v>
      </c>
      <c r="AV117" s="13" t="s">
        <v>82</v>
      </c>
      <c r="AW117" s="13" t="s">
        <v>37</v>
      </c>
      <c r="AX117" s="13" t="s">
        <v>75</v>
      </c>
      <c r="AY117" s="263" t="s">
        <v>176</v>
      </c>
    </row>
    <row r="118" s="14" customFormat="1">
      <c r="A118" s="14"/>
      <c r="B118" s="264"/>
      <c r="C118" s="265"/>
      <c r="D118" s="225" t="s">
        <v>647</v>
      </c>
      <c r="E118" s="266" t="s">
        <v>32</v>
      </c>
      <c r="F118" s="267" t="s">
        <v>1272</v>
      </c>
      <c r="G118" s="265"/>
      <c r="H118" s="268">
        <v>7.2000000000000002</v>
      </c>
      <c r="I118" s="269"/>
      <c r="J118" s="265"/>
      <c r="K118" s="265"/>
      <c r="L118" s="270"/>
      <c r="M118" s="271"/>
      <c r="N118" s="272"/>
      <c r="O118" s="272"/>
      <c r="P118" s="272"/>
      <c r="Q118" s="272"/>
      <c r="R118" s="272"/>
      <c r="S118" s="272"/>
      <c r="T118" s="27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74" t="s">
        <v>647</v>
      </c>
      <c r="AU118" s="274" t="s">
        <v>84</v>
      </c>
      <c r="AV118" s="14" t="s">
        <v>84</v>
      </c>
      <c r="AW118" s="14" t="s">
        <v>37</v>
      </c>
      <c r="AX118" s="14" t="s">
        <v>75</v>
      </c>
      <c r="AY118" s="274" t="s">
        <v>176</v>
      </c>
    </row>
    <row r="119" s="15" customFormat="1">
      <c r="A119" s="15"/>
      <c r="B119" s="275"/>
      <c r="C119" s="276"/>
      <c r="D119" s="225" t="s">
        <v>647</v>
      </c>
      <c r="E119" s="277" t="s">
        <v>32</v>
      </c>
      <c r="F119" s="278" t="s">
        <v>708</v>
      </c>
      <c r="G119" s="276"/>
      <c r="H119" s="279">
        <v>11.199999999999999</v>
      </c>
      <c r="I119" s="280"/>
      <c r="J119" s="276"/>
      <c r="K119" s="276"/>
      <c r="L119" s="281"/>
      <c r="M119" s="288"/>
      <c r="N119" s="289"/>
      <c r="O119" s="289"/>
      <c r="P119" s="289"/>
      <c r="Q119" s="289"/>
      <c r="R119" s="289"/>
      <c r="S119" s="289"/>
      <c r="T119" s="29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85" t="s">
        <v>647</v>
      </c>
      <c r="AU119" s="285" t="s">
        <v>84</v>
      </c>
      <c r="AV119" s="15" t="s">
        <v>95</v>
      </c>
      <c r="AW119" s="15" t="s">
        <v>37</v>
      </c>
      <c r="AX119" s="15" t="s">
        <v>82</v>
      </c>
      <c r="AY119" s="285" t="s">
        <v>176</v>
      </c>
    </row>
    <row r="120" s="2" customFormat="1" ht="24.15" customHeight="1">
      <c r="A120" s="40"/>
      <c r="B120" s="41"/>
      <c r="C120" s="230" t="s">
        <v>95</v>
      </c>
      <c r="D120" s="230" t="s">
        <v>201</v>
      </c>
      <c r="E120" s="231" t="s">
        <v>901</v>
      </c>
      <c r="F120" s="232" t="s">
        <v>1039</v>
      </c>
      <c r="G120" s="233" t="s">
        <v>643</v>
      </c>
      <c r="H120" s="234">
        <v>1.986</v>
      </c>
      <c r="I120" s="235"/>
      <c r="J120" s="236">
        <f>ROUND(I120*H120,2)</f>
        <v>0</v>
      </c>
      <c r="K120" s="237"/>
      <c r="L120" s="46"/>
      <c r="M120" s="238" t="s">
        <v>32</v>
      </c>
      <c r="N120" s="239" t="s">
        <v>46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95</v>
      </c>
      <c r="AT120" s="223" t="s">
        <v>201</v>
      </c>
      <c r="AU120" s="223" t="s">
        <v>84</v>
      </c>
      <c r="AY120" s="18" t="s">
        <v>176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82</v>
      </c>
      <c r="BK120" s="224">
        <f>ROUND(I120*H120,2)</f>
        <v>0</v>
      </c>
      <c r="BL120" s="18" t="s">
        <v>95</v>
      </c>
      <c r="BM120" s="223" t="s">
        <v>1273</v>
      </c>
    </row>
    <row r="121" s="2" customFormat="1">
      <c r="A121" s="40"/>
      <c r="B121" s="41"/>
      <c r="C121" s="42"/>
      <c r="D121" s="252" t="s">
        <v>645</v>
      </c>
      <c r="E121" s="42"/>
      <c r="F121" s="253" t="s">
        <v>1041</v>
      </c>
      <c r="G121" s="42"/>
      <c r="H121" s="42"/>
      <c r="I121" s="227"/>
      <c r="J121" s="42"/>
      <c r="K121" s="42"/>
      <c r="L121" s="46"/>
      <c r="M121" s="228"/>
      <c r="N121" s="22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645</v>
      </c>
      <c r="AU121" s="18" t="s">
        <v>84</v>
      </c>
    </row>
    <row r="122" s="13" customFormat="1">
      <c r="A122" s="13"/>
      <c r="B122" s="254"/>
      <c r="C122" s="255"/>
      <c r="D122" s="225" t="s">
        <v>647</v>
      </c>
      <c r="E122" s="256" t="s">
        <v>32</v>
      </c>
      <c r="F122" s="257" t="s">
        <v>1042</v>
      </c>
      <c r="G122" s="255"/>
      <c r="H122" s="256" t="s">
        <v>32</v>
      </c>
      <c r="I122" s="258"/>
      <c r="J122" s="255"/>
      <c r="K122" s="255"/>
      <c r="L122" s="259"/>
      <c r="M122" s="260"/>
      <c r="N122" s="261"/>
      <c r="O122" s="261"/>
      <c r="P122" s="261"/>
      <c r="Q122" s="261"/>
      <c r="R122" s="261"/>
      <c r="S122" s="261"/>
      <c r="T122" s="26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3" t="s">
        <v>647</v>
      </c>
      <c r="AU122" s="263" t="s">
        <v>84</v>
      </c>
      <c r="AV122" s="13" t="s">
        <v>82</v>
      </c>
      <c r="AW122" s="13" t="s">
        <v>37</v>
      </c>
      <c r="AX122" s="13" t="s">
        <v>75</v>
      </c>
      <c r="AY122" s="263" t="s">
        <v>176</v>
      </c>
    </row>
    <row r="123" s="14" customFormat="1">
      <c r="A123" s="14"/>
      <c r="B123" s="264"/>
      <c r="C123" s="265"/>
      <c r="D123" s="225" t="s">
        <v>647</v>
      </c>
      <c r="E123" s="266" t="s">
        <v>32</v>
      </c>
      <c r="F123" s="267" t="s">
        <v>1043</v>
      </c>
      <c r="G123" s="265"/>
      <c r="H123" s="268">
        <v>0.45000000000000001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4" t="s">
        <v>647</v>
      </c>
      <c r="AU123" s="274" t="s">
        <v>84</v>
      </c>
      <c r="AV123" s="14" t="s">
        <v>84</v>
      </c>
      <c r="AW123" s="14" t="s">
        <v>37</v>
      </c>
      <c r="AX123" s="14" t="s">
        <v>75</v>
      </c>
      <c r="AY123" s="274" t="s">
        <v>176</v>
      </c>
    </row>
    <row r="124" s="13" customFormat="1">
      <c r="A124" s="13"/>
      <c r="B124" s="254"/>
      <c r="C124" s="255"/>
      <c r="D124" s="225" t="s">
        <v>647</v>
      </c>
      <c r="E124" s="256" t="s">
        <v>32</v>
      </c>
      <c r="F124" s="257" t="s">
        <v>1044</v>
      </c>
      <c r="G124" s="255"/>
      <c r="H124" s="256" t="s">
        <v>32</v>
      </c>
      <c r="I124" s="258"/>
      <c r="J124" s="255"/>
      <c r="K124" s="255"/>
      <c r="L124" s="259"/>
      <c r="M124" s="260"/>
      <c r="N124" s="261"/>
      <c r="O124" s="261"/>
      <c r="P124" s="261"/>
      <c r="Q124" s="261"/>
      <c r="R124" s="261"/>
      <c r="S124" s="261"/>
      <c r="T124" s="26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3" t="s">
        <v>647</v>
      </c>
      <c r="AU124" s="263" t="s">
        <v>84</v>
      </c>
      <c r="AV124" s="13" t="s">
        <v>82</v>
      </c>
      <c r="AW124" s="13" t="s">
        <v>37</v>
      </c>
      <c r="AX124" s="13" t="s">
        <v>75</v>
      </c>
      <c r="AY124" s="263" t="s">
        <v>176</v>
      </c>
    </row>
    <row r="125" s="14" customFormat="1">
      <c r="A125" s="14"/>
      <c r="B125" s="264"/>
      <c r="C125" s="265"/>
      <c r="D125" s="225" t="s">
        <v>647</v>
      </c>
      <c r="E125" s="266" t="s">
        <v>32</v>
      </c>
      <c r="F125" s="267" t="s">
        <v>1045</v>
      </c>
      <c r="G125" s="265"/>
      <c r="H125" s="268">
        <v>0.59999999999999998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4" t="s">
        <v>647</v>
      </c>
      <c r="AU125" s="274" t="s">
        <v>84</v>
      </c>
      <c r="AV125" s="14" t="s">
        <v>84</v>
      </c>
      <c r="AW125" s="14" t="s">
        <v>37</v>
      </c>
      <c r="AX125" s="14" t="s">
        <v>75</v>
      </c>
      <c r="AY125" s="274" t="s">
        <v>176</v>
      </c>
    </row>
    <row r="126" s="13" customFormat="1">
      <c r="A126" s="13"/>
      <c r="B126" s="254"/>
      <c r="C126" s="255"/>
      <c r="D126" s="225" t="s">
        <v>647</v>
      </c>
      <c r="E126" s="256" t="s">
        <v>32</v>
      </c>
      <c r="F126" s="257" t="s">
        <v>1046</v>
      </c>
      <c r="G126" s="255"/>
      <c r="H126" s="256" t="s">
        <v>32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3" t="s">
        <v>647</v>
      </c>
      <c r="AU126" s="263" t="s">
        <v>84</v>
      </c>
      <c r="AV126" s="13" t="s">
        <v>82</v>
      </c>
      <c r="AW126" s="13" t="s">
        <v>37</v>
      </c>
      <c r="AX126" s="13" t="s">
        <v>75</v>
      </c>
      <c r="AY126" s="263" t="s">
        <v>176</v>
      </c>
    </row>
    <row r="127" s="14" customFormat="1">
      <c r="A127" s="14"/>
      <c r="B127" s="264"/>
      <c r="C127" s="265"/>
      <c r="D127" s="225" t="s">
        <v>647</v>
      </c>
      <c r="E127" s="266" t="s">
        <v>32</v>
      </c>
      <c r="F127" s="267" t="s">
        <v>1047</v>
      </c>
      <c r="G127" s="265"/>
      <c r="H127" s="268">
        <v>0.93600000000000005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4" t="s">
        <v>647</v>
      </c>
      <c r="AU127" s="274" t="s">
        <v>84</v>
      </c>
      <c r="AV127" s="14" t="s">
        <v>84</v>
      </c>
      <c r="AW127" s="14" t="s">
        <v>37</v>
      </c>
      <c r="AX127" s="14" t="s">
        <v>75</v>
      </c>
      <c r="AY127" s="274" t="s">
        <v>176</v>
      </c>
    </row>
    <row r="128" s="15" customFormat="1">
      <c r="A128" s="15"/>
      <c r="B128" s="275"/>
      <c r="C128" s="276"/>
      <c r="D128" s="225" t="s">
        <v>647</v>
      </c>
      <c r="E128" s="277" t="s">
        <v>32</v>
      </c>
      <c r="F128" s="278" t="s">
        <v>708</v>
      </c>
      <c r="G128" s="276"/>
      <c r="H128" s="279">
        <v>1.986</v>
      </c>
      <c r="I128" s="280"/>
      <c r="J128" s="276"/>
      <c r="K128" s="276"/>
      <c r="L128" s="281"/>
      <c r="M128" s="288"/>
      <c r="N128" s="289"/>
      <c r="O128" s="289"/>
      <c r="P128" s="289"/>
      <c r="Q128" s="289"/>
      <c r="R128" s="289"/>
      <c r="S128" s="289"/>
      <c r="T128" s="29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85" t="s">
        <v>647</v>
      </c>
      <c r="AU128" s="285" t="s">
        <v>84</v>
      </c>
      <c r="AV128" s="15" t="s">
        <v>95</v>
      </c>
      <c r="AW128" s="15" t="s">
        <v>37</v>
      </c>
      <c r="AX128" s="15" t="s">
        <v>82</v>
      </c>
      <c r="AY128" s="285" t="s">
        <v>176</v>
      </c>
    </row>
    <row r="129" s="2" customFormat="1" ht="24.15" customHeight="1">
      <c r="A129" s="40"/>
      <c r="B129" s="41"/>
      <c r="C129" s="230" t="s">
        <v>196</v>
      </c>
      <c r="D129" s="230" t="s">
        <v>201</v>
      </c>
      <c r="E129" s="231" t="s">
        <v>1048</v>
      </c>
      <c r="F129" s="232" t="s">
        <v>1049</v>
      </c>
      <c r="G129" s="233" t="s">
        <v>643</v>
      </c>
      <c r="H129" s="234">
        <v>0.63</v>
      </c>
      <c r="I129" s="235"/>
      <c r="J129" s="236">
        <f>ROUND(I129*H129,2)</f>
        <v>0</v>
      </c>
      <c r="K129" s="237"/>
      <c r="L129" s="46"/>
      <c r="M129" s="238" t="s">
        <v>32</v>
      </c>
      <c r="N129" s="239" t="s">
        <v>46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95</v>
      </c>
      <c r="AT129" s="223" t="s">
        <v>201</v>
      </c>
      <c r="AU129" s="223" t="s">
        <v>84</v>
      </c>
      <c r="AY129" s="18" t="s">
        <v>176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82</v>
      </c>
      <c r="BK129" s="224">
        <f>ROUND(I129*H129,2)</f>
        <v>0</v>
      </c>
      <c r="BL129" s="18" t="s">
        <v>95</v>
      </c>
      <c r="BM129" s="223" t="s">
        <v>1274</v>
      </c>
    </row>
    <row r="130" s="2" customFormat="1">
      <c r="A130" s="40"/>
      <c r="B130" s="41"/>
      <c r="C130" s="42"/>
      <c r="D130" s="252" t="s">
        <v>645</v>
      </c>
      <c r="E130" s="42"/>
      <c r="F130" s="253" t="s">
        <v>1051</v>
      </c>
      <c r="G130" s="42"/>
      <c r="H130" s="42"/>
      <c r="I130" s="227"/>
      <c r="J130" s="42"/>
      <c r="K130" s="42"/>
      <c r="L130" s="46"/>
      <c r="M130" s="228"/>
      <c r="N130" s="22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645</v>
      </c>
      <c r="AU130" s="18" t="s">
        <v>84</v>
      </c>
    </row>
    <row r="131" s="13" customFormat="1">
      <c r="A131" s="13"/>
      <c r="B131" s="254"/>
      <c r="C131" s="255"/>
      <c r="D131" s="225" t="s">
        <v>647</v>
      </c>
      <c r="E131" s="256" t="s">
        <v>32</v>
      </c>
      <c r="F131" s="257" t="s">
        <v>1052</v>
      </c>
      <c r="G131" s="255"/>
      <c r="H131" s="256" t="s">
        <v>32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3" t="s">
        <v>647</v>
      </c>
      <c r="AU131" s="263" t="s">
        <v>84</v>
      </c>
      <c r="AV131" s="13" t="s">
        <v>82</v>
      </c>
      <c r="AW131" s="13" t="s">
        <v>37</v>
      </c>
      <c r="AX131" s="13" t="s">
        <v>75</v>
      </c>
      <c r="AY131" s="263" t="s">
        <v>176</v>
      </c>
    </row>
    <row r="132" s="14" customFormat="1">
      <c r="A132" s="14"/>
      <c r="B132" s="264"/>
      <c r="C132" s="265"/>
      <c r="D132" s="225" t="s">
        <v>647</v>
      </c>
      <c r="E132" s="266" t="s">
        <v>32</v>
      </c>
      <c r="F132" s="267" t="s">
        <v>1053</v>
      </c>
      <c r="G132" s="265"/>
      <c r="H132" s="268">
        <v>0.63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4" t="s">
        <v>647</v>
      </c>
      <c r="AU132" s="274" t="s">
        <v>84</v>
      </c>
      <c r="AV132" s="14" t="s">
        <v>84</v>
      </c>
      <c r="AW132" s="14" t="s">
        <v>37</v>
      </c>
      <c r="AX132" s="14" t="s">
        <v>75</v>
      </c>
      <c r="AY132" s="274" t="s">
        <v>176</v>
      </c>
    </row>
    <row r="133" s="15" customFormat="1">
      <c r="A133" s="15"/>
      <c r="B133" s="275"/>
      <c r="C133" s="276"/>
      <c r="D133" s="225" t="s">
        <v>647</v>
      </c>
      <c r="E133" s="277" t="s">
        <v>32</v>
      </c>
      <c r="F133" s="278" t="s">
        <v>708</v>
      </c>
      <c r="G133" s="276"/>
      <c r="H133" s="279">
        <v>0.63</v>
      </c>
      <c r="I133" s="280"/>
      <c r="J133" s="276"/>
      <c r="K133" s="276"/>
      <c r="L133" s="281"/>
      <c r="M133" s="288"/>
      <c r="N133" s="289"/>
      <c r="O133" s="289"/>
      <c r="P133" s="289"/>
      <c r="Q133" s="289"/>
      <c r="R133" s="289"/>
      <c r="S133" s="289"/>
      <c r="T133" s="29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5" t="s">
        <v>647</v>
      </c>
      <c r="AU133" s="285" t="s">
        <v>84</v>
      </c>
      <c r="AV133" s="15" t="s">
        <v>95</v>
      </c>
      <c r="AW133" s="15" t="s">
        <v>37</v>
      </c>
      <c r="AX133" s="15" t="s">
        <v>82</v>
      </c>
      <c r="AY133" s="285" t="s">
        <v>176</v>
      </c>
    </row>
    <row r="134" s="2" customFormat="1" ht="33" customHeight="1">
      <c r="A134" s="40"/>
      <c r="B134" s="41"/>
      <c r="C134" s="230" t="s">
        <v>200</v>
      </c>
      <c r="D134" s="230" t="s">
        <v>201</v>
      </c>
      <c r="E134" s="231" t="s">
        <v>1054</v>
      </c>
      <c r="F134" s="232" t="s">
        <v>1055</v>
      </c>
      <c r="G134" s="233" t="s">
        <v>643</v>
      </c>
      <c r="H134" s="234">
        <v>0.93600000000000005</v>
      </c>
      <c r="I134" s="235"/>
      <c r="J134" s="236">
        <f>ROUND(I134*H134,2)</f>
        <v>0</v>
      </c>
      <c r="K134" s="237"/>
      <c r="L134" s="46"/>
      <c r="M134" s="238" t="s">
        <v>32</v>
      </c>
      <c r="N134" s="239" t="s">
        <v>46</v>
      </c>
      <c r="O134" s="86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95</v>
      </c>
      <c r="AT134" s="223" t="s">
        <v>201</v>
      </c>
      <c r="AU134" s="223" t="s">
        <v>84</v>
      </c>
      <c r="AY134" s="18" t="s">
        <v>176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82</v>
      </c>
      <c r="BK134" s="224">
        <f>ROUND(I134*H134,2)</f>
        <v>0</v>
      </c>
      <c r="BL134" s="18" t="s">
        <v>95</v>
      </c>
      <c r="BM134" s="223" t="s">
        <v>1275</v>
      </c>
    </row>
    <row r="135" s="2" customFormat="1">
      <c r="A135" s="40"/>
      <c r="B135" s="41"/>
      <c r="C135" s="42"/>
      <c r="D135" s="252" t="s">
        <v>645</v>
      </c>
      <c r="E135" s="42"/>
      <c r="F135" s="253" t="s">
        <v>1057</v>
      </c>
      <c r="G135" s="42"/>
      <c r="H135" s="42"/>
      <c r="I135" s="227"/>
      <c r="J135" s="42"/>
      <c r="K135" s="42"/>
      <c r="L135" s="46"/>
      <c r="M135" s="228"/>
      <c r="N135" s="22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645</v>
      </c>
      <c r="AU135" s="18" t="s">
        <v>84</v>
      </c>
    </row>
    <row r="136" s="13" customFormat="1">
      <c r="A136" s="13"/>
      <c r="B136" s="254"/>
      <c r="C136" s="255"/>
      <c r="D136" s="225" t="s">
        <v>647</v>
      </c>
      <c r="E136" s="256" t="s">
        <v>32</v>
      </c>
      <c r="F136" s="257" t="s">
        <v>1046</v>
      </c>
      <c r="G136" s="255"/>
      <c r="H136" s="256" t="s">
        <v>32</v>
      </c>
      <c r="I136" s="258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647</v>
      </c>
      <c r="AU136" s="263" t="s">
        <v>84</v>
      </c>
      <c r="AV136" s="13" t="s">
        <v>82</v>
      </c>
      <c r="AW136" s="13" t="s">
        <v>37</v>
      </c>
      <c r="AX136" s="13" t="s">
        <v>75</v>
      </c>
      <c r="AY136" s="263" t="s">
        <v>176</v>
      </c>
    </row>
    <row r="137" s="14" customFormat="1">
      <c r="A137" s="14"/>
      <c r="B137" s="264"/>
      <c r="C137" s="265"/>
      <c r="D137" s="225" t="s">
        <v>647</v>
      </c>
      <c r="E137" s="266" t="s">
        <v>32</v>
      </c>
      <c r="F137" s="267" t="s">
        <v>1047</v>
      </c>
      <c r="G137" s="265"/>
      <c r="H137" s="268">
        <v>0.93600000000000005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647</v>
      </c>
      <c r="AU137" s="274" t="s">
        <v>84</v>
      </c>
      <c r="AV137" s="14" t="s">
        <v>84</v>
      </c>
      <c r="AW137" s="14" t="s">
        <v>37</v>
      </c>
      <c r="AX137" s="14" t="s">
        <v>75</v>
      </c>
      <c r="AY137" s="274" t="s">
        <v>176</v>
      </c>
    </row>
    <row r="138" s="15" customFormat="1">
      <c r="A138" s="15"/>
      <c r="B138" s="275"/>
      <c r="C138" s="276"/>
      <c r="D138" s="225" t="s">
        <v>647</v>
      </c>
      <c r="E138" s="277" t="s">
        <v>32</v>
      </c>
      <c r="F138" s="278" t="s">
        <v>708</v>
      </c>
      <c r="G138" s="276"/>
      <c r="H138" s="279">
        <v>0.93600000000000005</v>
      </c>
      <c r="I138" s="280"/>
      <c r="J138" s="276"/>
      <c r="K138" s="276"/>
      <c r="L138" s="281"/>
      <c r="M138" s="288"/>
      <c r="N138" s="289"/>
      <c r="O138" s="289"/>
      <c r="P138" s="289"/>
      <c r="Q138" s="289"/>
      <c r="R138" s="289"/>
      <c r="S138" s="289"/>
      <c r="T138" s="29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5" t="s">
        <v>647</v>
      </c>
      <c r="AU138" s="285" t="s">
        <v>84</v>
      </c>
      <c r="AV138" s="15" t="s">
        <v>95</v>
      </c>
      <c r="AW138" s="15" t="s">
        <v>37</v>
      </c>
      <c r="AX138" s="15" t="s">
        <v>82</v>
      </c>
      <c r="AY138" s="285" t="s">
        <v>176</v>
      </c>
    </row>
    <row r="139" s="2" customFormat="1" ht="33" customHeight="1">
      <c r="A139" s="40"/>
      <c r="B139" s="41"/>
      <c r="C139" s="230" t="s">
        <v>206</v>
      </c>
      <c r="D139" s="230" t="s">
        <v>201</v>
      </c>
      <c r="E139" s="231" t="s">
        <v>1058</v>
      </c>
      <c r="F139" s="232" t="s">
        <v>1059</v>
      </c>
      <c r="G139" s="233" t="s">
        <v>643</v>
      </c>
      <c r="H139" s="234">
        <v>18.719999999999999</v>
      </c>
      <c r="I139" s="235"/>
      <c r="J139" s="236">
        <f>ROUND(I139*H139,2)</f>
        <v>0</v>
      </c>
      <c r="K139" s="237"/>
      <c r="L139" s="46"/>
      <c r="M139" s="238" t="s">
        <v>32</v>
      </c>
      <c r="N139" s="239" t="s">
        <v>46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95</v>
      </c>
      <c r="AT139" s="223" t="s">
        <v>201</v>
      </c>
      <c r="AU139" s="223" t="s">
        <v>84</v>
      </c>
      <c r="AY139" s="18" t="s">
        <v>176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82</v>
      </c>
      <c r="BK139" s="224">
        <f>ROUND(I139*H139,2)</f>
        <v>0</v>
      </c>
      <c r="BL139" s="18" t="s">
        <v>95</v>
      </c>
      <c r="BM139" s="223" t="s">
        <v>1276</v>
      </c>
    </row>
    <row r="140" s="2" customFormat="1">
      <c r="A140" s="40"/>
      <c r="B140" s="41"/>
      <c r="C140" s="42"/>
      <c r="D140" s="252" t="s">
        <v>645</v>
      </c>
      <c r="E140" s="42"/>
      <c r="F140" s="253" t="s">
        <v>1061</v>
      </c>
      <c r="G140" s="42"/>
      <c r="H140" s="42"/>
      <c r="I140" s="227"/>
      <c r="J140" s="42"/>
      <c r="K140" s="42"/>
      <c r="L140" s="46"/>
      <c r="M140" s="228"/>
      <c r="N140" s="22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645</v>
      </c>
      <c r="AU140" s="18" t="s">
        <v>84</v>
      </c>
    </row>
    <row r="141" s="13" customFormat="1">
      <c r="A141" s="13"/>
      <c r="B141" s="254"/>
      <c r="C141" s="255"/>
      <c r="D141" s="225" t="s">
        <v>647</v>
      </c>
      <c r="E141" s="256" t="s">
        <v>32</v>
      </c>
      <c r="F141" s="257" t="s">
        <v>1062</v>
      </c>
      <c r="G141" s="255"/>
      <c r="H141" s="256" t="s">
        <v>32</v>
      </c>
      <c r="I141" s="258"/>
      <c r="J141" s="255"/>
      <c r="K141" s="255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647</v>
      </c>
      <c r="AU141" s="263" t="s">
        <v>84</v>
      </c>
      <c r="AV141" s="13" t="s">
        <v>82</v>
      </c>
      <c r="AW141" s="13" t="s">
        <v>37</v>
      </c>
      <c r="AX141" s="13" t="s">
        <v>75</v>
      </c>
      <c r="AY141" s="263" t="s">
        <v>176</v>
      </c>
    </row>
    <row r="142" s="14" customFormat="1">
      <c r="A142" s="14"/>
      <c r="B142" s="264"/>
      <c r="C142" s="265"/>
      <c r="D142" s="225" t="s">
        <v>647</v>
      </c>
      <c r="E142" s="266" t="s">
        <v>32</v>
      </c>
      <c r="F142" s="267" t="s">
        <v>1063</v>
      </c>
      <c r="G142" s="265"/>
      <c r="H142" s="268">
        <v>18.719999999999999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647</v>
      </c>
      <c r="AU142" s="274" t="s">
        <v>84</v>
      </c>
      <c r="AV142" s="14" t="s">
        <v>84</v>
      </c>
      <c r="AW142" s="14" t="s">
        <v>37</v>
      </c>
      <c r="AX142" s="14" t="s">
        <v>75</v>
      </c>
      <c r="AY142" s="274" t="s">
        <v>176</v>
      </c>
    </row>
    <row r="143" s="15" customFormat="1">
      <c r="A143" s="15"/>
      <c r="B143" s="275"/>
      <c r="C143" s="276"/>
      <c r="D143" s="225" t="s">
        <v>647</v>
      </c>
      <c r="E143" s="277" t="s">
        <v>32</v>
      </c>
      <c r="F143" s="278" t="s">
        <v>708</v>
      </c>
      <c r="G143" s="276"/>
      <c r="H143" s="279">
        <v>18.719999999999999</v>
      </c>
      <c r="I143" s="280"/>
      <c r="J143" s="276"/>
      <c r="K143" s="276"/>
      <c r="L143" s="281"/>
      <c r="M143" s="288"/>
      <c r="N143" s="289"/>
      <c r="O143" s="289"/>
      <c r="P143" s="289"/>
      <c r="Q143" s="289"/>
      <c r="R143" s="289"/>
      <c r="S143" s="289"/>
      <c r="T143" s="29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5" t="s">
        <v>647</v>
      </c>
      <c r="AU143" s="285" t="s">
        <v>84</v>
      </c>
      <c r="AV143" s="15" t="s">
        <v>95</v>
      </c>
      <c r="AW143" s="15" t="s">
        <v>37</v>
      </c>
      <c r="AX143" s="15" t="s">
        <v>82</v>
      </c>
      <c r="AY143" s="285" t="s">
        <v>176</v>
      </c>
    </row>
    <row r="144" s="2" customFormat="1" ht="37.8" customHeight="1">
      <c r="A144" s="40"/>
      <c r="B144" s="41"/>
      <c r="C144" s="230" t="s">
        <v>210</v>
      </c>
      <c r="D144" s="230" t="s">
        <v>201</v>
      </c>
      <c r="E144" s="231" t="s">
        <v>916</v>
      </c>
      <c r="F144" s="232" t="s">
        <v>917</v>
      </c>
      <c r="G144" s="233" t="s">
        <v>643</v>
      </c>
      <c r="H144" s="234">
        <v>11.279999999999999</v>
      </c>
      <c r="I144" s="235"/>
      <c r="J144" s="236">
        <f>ROUND(I144*H144,2)</f>
        <v>0</v>
      </c>
      <c r="K144" s="237"/>
      <c r="L144" s="46"/>
      <c r="M144" s="238" t="s">
        <v>32</v>
      </c>
      <c r="N144" s="239" t="s">
        <v>46</v>
      </c>
      <c r="O144" s="86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3" t="s">
        <v>95</v>
      </c>
      <c r="AT144" s="223" t="s">
        <v>201</v>
      </c>
      <c r="AU144" s="223" t="s">
        <v>84</v>
      </c>
      <c r="AY144" s="18" t="s">
        <v>176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82</v>
      </c>
      <c r="BK144" s="224">
        <f>ROUND(I144*H144,2)</f>
        <v>0</v>
      </c>
      <c r="BL144" s="18" t="s">
        <v>95</v>
      </c>
      <c r="BM144" s="223" t="s">
        <v>1277</v>
      </c>
    </row>
    <row r="145" s="2" customFormat="1">
      <c r="A145" s="40"/>
      <c r="B145" s="41"/>
      <c r="C145" s="42"/>
      <c r="D145" s="252" t="s">
        <v>645</v>
      </c>
      <c r="E145" s="42"/>
      <c r="F145" s="253" t="s">
        <v>919</v>
      </c>
      <c r="G145" s="42"/>
      <c r="H145" s="42"/>
      <c r="I145" s="227"/>
      <c r="J145" s="42"/>
      <c r="K145" s="42"/>
      <c r="L145" s="46"/>
      <c r="M145" s="228"/>
      <c r="N145" s="22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645</v>
      </c>
      <c r="AU145" s="18" t="s">
        <v>84</v>
      </c>
    </row>
    <row r="146" s="13" customFormat="1">
      <c r="A146" s="13"/>
      <c r="B146" s="254"/>
      <c r="C146" s="255"/>
      <c r="D146" s="225" t="s">
        <v>647</v>
      </c>
      <c r="E146" s="256" t="s">
        <v>32</v>
      </c>
      <c r="F146" s="257" t="s">
        <v>1042</v>
      </c>
      <c r="G146" s="255"/>
      <c r="H146" s="256" t="s">
        <v>32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647</v>
      </c>
      <c r="AU146" s="263" t="s">
        <v>84</v>
      </c>
      <c r="AV146" s="13" t="s">
        <v>82</v>
      </c>
      <c r="AW146" s="13" t="s">
        <v>37</v>
      </c>
      <c r="AX146" s="13" t="s">
        <v>75</v>
      </c>
      <c r="AY146" s="263" t="s">
        <v>176</v>
      </c>
    </row>
    <row r="147" s="14" customFormat="1">
      <c r="A147" s="14"/>
      <c r="B147" s="264"/>
      <c r="C147" s="265"/>
      <c r="D147" s="225" t="s">
        <v>647</v>
      </c>
      <c r="E147" s="266" t="s">
        <v>32</v>
      </c>
      <c r="F147" s="267" t="s">
        <v>1043</v>
      </c>
      <c r="G147" s="265"/>
      <c r="H147" s="268">
        <v>0.45000000000000001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647</v>
      </c>
      <c r="AU147" s="274" t="s">
        <v>84</v>
      </c>
      <c r="AV147" s="14" t="s">
        <v>84</v>
      </c>
      <c r="AW147" s="14" t="s">
        <v>37</v>
      </c>
      <c r="AX147" s="14" t="s">
        <v>75</v>
      </c>
      <c r="AY147" s="274" t="s">
        <v>176</v>
      </c>
    </row>
    <row r="148" s="13" customFormat="1">
      <c r="A148" s="13"/>
      <c r="B148" s="254"/>
      <c r="C148" s="255"/>
      <c r="D148" s="225" t="s">
        <v>647</v>
      </c>
      <c r="E148" s="256" t="s">
        <v>32</v>
      </c>
      <c r="F148" s="257" t="s">
        <v>1044</v>
      </c>
      <c r="G148" s="255"/>
      <c r="H148" s="256" t="s">
        <v>32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647</v>
      </c>
      <c r="AU148" s="263" t="s">
        <v>84</v>
      </c>
      <c r="AV148" s="13" t="s">
        <v>82</v>
      </c>
      <c r="AW148" s="13" t="s">
        <v>37</v>
      </c>
      <c r="AX148" s="13" t="s">
        <v>75</v>
      </c>
      <c r="AY148" s="263" t="s">
        <v>176</v>
      </c>
    </row>
    <row r="149" s="14" customFormat="1">
      <c r="A149" s="14"/>
      <c r="B149" s="264"/>
      <c r="C149" s="265"/>
      <c r="D149" s="225" t="s">
        <v>647</v>
      </c>
      <c r="E149" s="266" t="s">
        <v>32</v>
      </c>
      <c r="F149" s="267" t="s">
        <v>1045</v>
      </c>
      <c r="G149" s="265"/>
      <c r="H149" s="268">
        <v>0.59999999999999998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647</v>
      </c>
      <c r="AU149" s="274" t="s">
        <v>84</v>
      </c>
      <c r="AV149" s="14" t="s">
        <v>84</v>
      </c>
      <c r="AW149" s="14" t="s">
        <v>37</v>
      </c>
      <c r="AX149" s="14" t="s">
        <v>75</v>
      </c>
      <c r="AY149" s="274" t="s">
        <v>176</v>
      </c>
    </row>
    <row r="150" s="13" customFormat="1">
      <c r="A150" s="13"/>
      <c r="B150" s="254"/>
      <c r="C150" s="255"/>
      <c r="D150" s="225" t="s">
        <v>647</v>
      </c>
      <c r="E150" s="256" t="s">
        <v>32</v>
      </c>
      <c r="F150" s="257" t="s">
        <v>1037</v>
      </c>
      <c r="G150" s="255"/>
      <c r="H150" s="256" t="s">
        <v>32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647</v>
      </c>
      <c r="AU150" s="263" t="s">
        <v>84</v>
      </c>
      <c r="AV150" s="13" t="s">
        <v>82</v>
      </c>
      <c r="AW150" s="13" t="s">
        <v>37</v>
      </c>
      <c r="AX150" s="13" t="s">
        <v>75</v>
      </c>
      <c r="AY150" s="263" t="s">
        <v>176</v>
      </c>
    </row>
    <row r="151" s="14" customFormat="1">
      <c r="A151" s="14"/>
      <c r="B151" s="264"/>
      <c r="C151" s="265"/>
      <c r="D151" s="225" t="s">
        <v>647</v>
      </c>
      <c r="E151" s="266" t="s">
        <v>32</v>
      </c>
      <c r="F151" s="267" t="s">
        <v>1065</v>
      </c>
      <c r="G151" s="265"/>
      <c r="H151" s="268">
        <v>2.3999999999999999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647</v>
      </c>
      <c r="AU151" s="274" t="s">
        <v>84</v>
      </c>
      <c r="AV151" s="14" t="s">
        <v>84</v>
      </c>
      <c r="AW151" s="14" t="s">
        <v>37</v>
      </c>
      <c r="AX151" s="14" t="s">
        <v>75</v>
      </c>
      <c r="AY151" s="274" t="s">
        <v>176</v>
      </c>
    </row>
    <row r="152" s="13" customFormat="1">
      <c r="A152" s="13"/>
      <c r="B152" s="254"/>
      <c r="C152" s="255"/>
      <c r="D152" s="225" t="s">
        <v>647</v>
      </c>
      <c r="E152" s="256" t="s">
        <v>32</v>
      </c>
      <c r="F152" s="257" t="s">
        <v>1052</v>
      </c>
      <c r="G152" s="255"/>
      <c r="H152" s="256" t="s">
        <v>32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647</v>
      </c>
      <c r="AU152" s="263" t="s">
        <v>84</v>
      </c>
      <c r="AV152" s="13" t="s">
        <v>82</v>
      </c>
      <c r="AW152" s="13" t="s">
        <v>37</v>
      </c>
      <c r="AX152" s="13" t="s">
        <v>75</v>
      </c>
      <c r="AY152" s="263" t="s">
        <v>176</v>
      </c>
    </row>
    <row r="153" s="14" customFormat="1">
      <c r="A153" s="14"/>
      <c r="B153" s="264"/>
      <c r="C153" s="265"/>
      <c r="D153" s="225" t="s">
        <v>647</v>
      </c>
      <c r="E153" s="266" t="s">
        <v>32</v>
      </c>
      <c r="F153" s="267" t="s">
        <v>1053</v>
      </c>
      <c r="G153" s="265"/>
      <c r="H153" s="268">
        <v>0.63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4" t="s">
        <v>647</v>
      </c>
      <c r="AU153" s="274" t="s">
        <v>84</v>
      </c>
      <c r="AV153" s="14" t="s">
        <v>84</v>
      </c>
      <c r="AW153" s="14" t="s">
        <v>37</v>
      </c>
      <c r="AX153" s="14" t="s">
        <v>75</v>
      </c>
      <c r="AY153" s="274" t="s">
        <v>176</v>
      </c>
    </row>
    <row r="154" s="13" customFormat="1">
      <c r="A154" s="13"/>
      <c r="B154" s="254"/>
      <c r="C154" s="255"/>
      <c r="D154" s="225" t="s">
        <v>647</v>
      </c>
      <c r="E154" s="256" t="s">
        <v>32</v>
      </c>
      <c r="F154" s="257" t="s">
        <v>1271</v>
      </c>
      <c r="G154" s="255"/>
      <c r="H154" s="256" t="s">
        <v>32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647</v>
      </c>
      <c r="AU154" s="263" t="s">
        <v>84</v>
      </c>
      <c r="AV154" s="13" t="s">
        <v>82</v>
      </c>
      <c r="AW154" s="13" t="s">
        <v>37</v>
      </c>
      <c r="AX154" s="13" t="s">
        <v>75</v>
      </c>
      <c r="AY154" s="263" t="s">
        <v>176</v>
      </c>
    </row>
    <row r="155" s="14" customFormat="1">
      <c r="A155" s="14"/>
      <c r="B155" s="264"/>
      <c r="C155" s="265"/>
      <c r="D155" s="225" t="s">
        <v>647</v>
      </c>
      <c r="E155" s="266" t="s">
        <v>32</v>
      </c>
      <c r="F155" s="267" t="s">
        <v>1272</v>
      </c>
      <c r="G155" s="265"/>
      <c r="H155" s="268">
        <v>7.2000000000000002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647</v>
      </c>
      <c r="AU155" s="274" t="s">
        <v>84</v>
      </c>
      <c r="AV155" s="14" t="s">
        <v>84</v>
      </c>
      <c r="AW155" s="14" t="s">
        <v>37</v>
      </c>
      <c r="AX155" s="14" t="s">
        <v>75</v>
      </c>
      <c r="AY155" s="274" t="s">
        <v>176</v>
      </c>
    </row>
    <row r="156" s="15" customFormat="1">
      <c r="A156" s="15"/>
      <c r="B156" s="275"/>
      <c r="C156" s="276"/>
      <c r="D156" s="225" t="s">
        <v>647</v>
      </c>
      <c r="E156" s="277" t="s">
        <v>32</v>
      </c>
      <c r="F156" s="278" t="s">
        <v>708</v>
      </c>
      <c r="G156" s="276"/>
      <c r="H156" s="279">
        <v>11.279999999999999</v>
      </c>
      <c r="I156" s="280"/>
      <c r="J156" s="276"/>
      <c r="K156" s="276"/>
      <c r="L156" s="281"/>
      <c r="M156" s="288"/>
      <c r="N156" s="289"/>
      <c r="O156" s="289"/>
      <c r="P156" s="289"/>
      <c r="Q156" s="289"/>
      <c r="R156" s="289"/>
      <c r="S156" s="289"/>
      <c r="T156" s="29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5" t="s">
        <v>647</v>
      </c>
      <c r="AU156" s="285" t="s">
        <v>84</v>
      </c>
      <c r="AV156" s="15" t="s">
        <v>95</v>
      </c>
      <c r="AW156" s="15" t="s">
        <v>37</v>
      </c>
      <c r="AX156" s="15" t="s">
        <v>82</v>
      </c>
      <c r="AY156" s="285" t="s">
        <v>176</v>
      </c>
    </row>
    <row r="157" s="2" customFormat="1" ht="37.8" customHeight="1">
      <c r="A157" s="40"/>
      <c r="B157" s="41"/>
      <c r="C157" s="230" t="s">
        <v>214</v>
      </c>
      <c r="D157" s="230" t="s">
        <v>201</v>
      </c>
      <c r="E157" s="231" t="s">
        <v>920</v>
      </c>
      <c r="F157" s="232" t="s">
        <v>921</v>
      </c>
      <c r="G157" s="233" t="s">
        <v>643</v>
      </c>
      <c r="H157" s="234">
        <v>56.399999999999999</v>
      </c>
      <c r="I157" s="235"/>
      <c r="J157" s="236">
        <f>ROUND(I157*H157,2)</f>
        <v>0</v>
      </c>
      <c r="K157" s="237"/>
      <c r="L157" s="46"/>
      <c r="M157" s="238" t="s">
        <v>32</v>
      </c>
      <c r="N157" s="239" t="s">
        <v>46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95</v>
      </c>
      <c r="AT157" s="223" t="s">
        <v>201</v>
      </c>
      <c r="AU157" s="223" t="s">
        <v>84</v>
      </c>
      <c r="AY157" s="18" t="s">
        <v>176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82</v>
      </c>
      <c r="BK157" s="224">
        <f>ROUND(I157*H157,2)</f>
        <v>0</v>
      </c>
      <c r="BL157" s="18" t="s">
        <v>95</v>
      </c>
      <c r="BM157" s="223" t="s">
        <v>1278</v>
      </c>
    </row>
    <row r="158" s="2" customFormat="1">
      <c r="A158" s="40"/>
      <c r="B158" s="41"/>
      <c r="C158" s="42"/>
      <c r="D158" s="252" t="s">
        <v>645</v>
      </c>
      <c r="E158" s="42"/>
      <c r="F158" s="253" t="s">
        <v>923</v>
      </c>
      <c r="G158" s="42"/>
      <c r="H158" s="42"/>
      <c r="I158" s="227"/>
      <c r="J158" s="42"/>
      <c r="K158" s="42"/>
      <c r="L158" s="46"/>
      <c r="M158" s="228"/>
      <c r="N158" s="22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645</v>
      </c>
      <c r="AU158" s="18" t="s">
        <v>84</v>
      </c>
    </row>
    <row r="159" s="13" customFormat="1">
      <c r="A159" s="13"/>
      <c r="B159" s="254"/>
      <c r="C159" s="255"/>
      <c r="D159" s="225" t="s">
        <v>647</v>
      </c>
      <c r="E159" s="256" t="s">
        <v>32</v>
      </c>
      <c r="F159" s="257" t="s">
        <v>1067</v>
      </c>
      <c r="G159" s="255"/>
      <c r="H159" s="256" t="s">
        <v>32</v>
      </c>
      <c r="I159" s="258"/>
      <c r="J159" s="255"/>
      <c r="K159" s="255"/>
      <c r="L159" s="259"/>
      <c r="M159" s="260"/>
      <c r="N159" s="261"/>
      <c r="O159" s="261"/>
      <c r="P159" s="261"/>
      <c r="Q159" s="261"/>
      <c r="R159" s="261"/>
      <c r="S159" s="261"/>
      <c r="T159" s="26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3" t="s">
        <v>647</v>
      </c>
      <c r="AU159" s="263" t="s">
        <v>84</v>
      </c>
      <c r="AV159" s="13" t="s">
        <v>82</v>
      </c>
      <c r="AW159" s="13" t="s">
        <v>37</v>
      </c>
      <c r="AX159" s="13" t="s">
        <v>75</v>
      </c>
      <c r="AY159" s="263" t="s">
        <v>176</v>
      </c>
    </row>
    <row r="160" s="14" customFormat="1">
      <c r="A160" s="14"/>
      <c r="B160" s="264"/>
      <c r="C160" s="265"/>
      <c r="D160" s="225" t="s">
        <v>647</v>
      </c>
      <c r="E160" s="266" t="s">
        <v>32</v>
      </c>
      <c r="F160" s="267" t="s">
        <v>1279</v>
      </c>
      <c r="G160" s="265"/>
      <c r="H160" s="268">
        <v>56.399999999999999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647</v>
      </c>
      <c r="AU160" s="274" t="s">
        <v>84</v>
      </c>
      <c r="AV160" s="14" t="s">
        <v>84</v>
      </c>
      <c r="AW160" s="14" t="s">
        <v>37</v>
      </c>
      <c r="AX160" s="14" t="s">
        <v>75</v>
      </c>
      <c r="AY160" s="274" t="s">
        <v>176</v>
      </c>
    </row>
    <row r="161" s="15" customFormat="1">
      <c r="A161" s="15"/>
      <c r="B161" s="275"/>
      <c r="C161" s="276"/>
      <c r="D161" s="225" t="s">
        <v>647</v>
      </c>
      <c r="E161" s="277" t="s">
        <v>32</v>
      </c>
      <c r="F161" s="278" t="s">
        <v>708</v>
      </c>
      <c r="G161" s="276"/>
      <c r="H161" s="279">
        <v>56.399999999999999</v>
      </c>
      <c r="I161" s="280"/>
      <c r="J161" s="276"/>
      <c r="K161" s="276"/>
      <c r="L161" s="281"/>
      <c r="M161" s="288"/>
      <c r="N161" s="289"/>
      <c r="O161" s="289"/>
      <c r="P161" s="289"/>
      <c r="Q161" s="289"/>
      <c r="R161" s="289"/>
      <c r="S161" s="289"/>
      <c r="T161" s="29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5" t="s">
        <v>647</v>
      </c>
      <c r="AU161" s="285" t="s">
        <v>84</v>
      </c>
      <c r="AV161" s="15" t="s">
        <v>95</v>
      </c>
      <c r="AW161" s="15" t="s">
        <v>37</v>
      </c>
      <c r="AX161" s="15" t="s">
        <v>82</v>
      </c>
      <c r="AY161" s="285" t="s">
        <v>176</v>
      </c>
    </row>
    <row r="162" s="2" customFormat="1" ht="24.15" customHeight="1">
      <c r="A162" s="40"/>
      <c r="B162" s="41"/>
      <c r="C162" s="230" t="s">
        <v>218</v>
      </c>
      <c r="D162" s="230" t="s">
        <v>201</v>
      </c>
      <c r="E162" s="231" t="s">
        <v>1069</v>
      </c>
      <c r="F162" s="232" t="s">
        <v>1070</v>
      </c>
      <c r="G162" s="233" t="s">
        <v>643</v>
      </c>
      <c r="H162" s="234">
        <v>0.93600000000000005</v>
      </c>
      <c r="I162" s="235"/>
      <c r="J162" s="236">
        <f>ROUND(I162*H162,2)</f>
        <v>0</v>
      </c>
      <c r="K162" s="237"/>
      <c r="L162" s="46"/>
      <c r="M162" s="238" t="s">
        <v>32</v>
      </c>
      <c r="N162" s="239" t="s">
        <v>46</v>
      </c>
      <c r="O162" s="86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3" t="s">
        <v>95</v>
      </c>
      <c r="AT162" s="223" t="s">
        <v>201</v>
      </c>
      <c r="AU162" s="223" t="s">
        <v>84</v>
      </c>
      <c r="AY162" s="18" t="s">
        <v>176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82</v>
      </c>
      <c r="BK162" s="224">
        <f>ROUND(I162*H162,2)</f>
        <v>0</v>
      </c>
      <c r="BL162" s="18" t="s">
        <v>95</v>
      </c>
      <c r="BM162" s="223" t="s">
        <v>1280</v>
      </c>
    </row>
    <row r="163" s="2" customFormat="1">
      <c r="A163" s="40"/>
      <c r="B163" s="41"/>
      <c r="C163" s="42"/>
      <c r="D163" s="252" t="s">
        <v>645</v>
      </c>
      <c r="E163" s="42"/>
      <c r="F163" s="253" t="s">
        <v>1072</v>
      </c>
      <c r="G163" s="42"/>
      <c r="H163" s="42"/>
      <c r="I163" s="227"/>
      <c r="J163" s="42"/>
      <c r="K163" s="42"/>
      <c r="L163" s="46"/>
      <c r="M163" s="228"/>
      <c r="N163" s="22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645</v>
      </c>
      <c r="AU163" s="18" t="s">
        <v>84</v>
      </c>
    </row>
    <row r="164" s="14" customFormat="1">
      <c r="A164" s="14"/>
      <c r="B164" s="264"/>
      <c r="C164" s="265"/>
      <c r="D164" s="225" t="s">
        <v>647</v>
      </c>
      <c r="E164" s="266" t="s">
        <v>32</v>
      </c>
      <c r="F164" s="267" t="s">
        <v>1073</v>
      </c>
      <c r="G164" s="265"/>
      <c r="H164" s="268">
        <v>0.93600000000000005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647</v>
      </c>
      <c r="AU164" s="274" t="s">
        <v>84</v>
      </c>
      <c r="AV164" s="14" t="s">
        <v>84</v>
      </c>
      <c r="AW164" s="14" t="s">
        <v>37</v>
      </c>
      <c r="AX164" s="14" t="s">
        <v>82</v>
      </c>
      <c r="AY164" s="274" t="s">
        <v>176</v>
      </c>
    </row>
    <row r="165" s="2" customFormat="1" ht="24.15" customHeight="1">
      <c r="A165" s="40"/>
      <c r="B165" s="41"/>
      <c r="C165" s="230" t="s">
        <v>222</v>
      </c>
      <c r="D165" s="230" t="s">
        <v>201</v>
      </c>
      <c r="E165" s="231" t="s">
        <v>1074</v>
      </c>
      <c r="F165" s="232" t="s">
        <v>954</v>
      </c>
      <c r="G165" s="233" t="s">
        <v>664</v>
      </c>
      <c r="H165" s="234">
        <v>18.047999999999998</v>
      </c>
      <c r="I165" s="235"/>
      <c r="J165" s="236">
        <f>ROUND(I165*H165,2)</f>
        <v>0</v>
      </c>
      <c r="K165" s="237"/>
      <c r="L165" s="46"/>
      <c r="M165" s="238" t="s">
        <v>32</v>
      </c>
      <c r="N165" s="239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95</v>
      </c>
      <c r="AT165" s="223" t="s">
        <v>201</v>
      </c>
      <c r="AU165" s="223" t="s">
        <v>84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95</v>
      </c>
      <c r="BM165" s="223" t="s">
        <v>1281</v>
      </c>
    </row>
    <row r="166" s="2" customFormat="1">
      <c r="A166" s="40"/>
      <c r="B166" s="41"/>
      <c r="C166" s="42"/>
      <c r="D166" s="252" t="s">
        <v>645</v>
      </c>
      <c r="E166" s="42"/>
      <c r="F166" s="253" t="s">
        <v>1076</v>
      </c>
      <c r="G166" s="42"/>
      <c r="H166" s="42"/>
      <c r="I166" s="227"/>
      <c r="J166" s="42"/>
      <c r="K166" s="42"/>
      <c r="L166" s="46"/>
      <c r="M166" s="228"/>
      <c r="N166" s="22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645</v>
      </c>
      <c r="AU166" s="18" t="s">
        <v>84</v>
      </c>
    </row>
    <row r="167" s="14" customFormat="1">
      <c r="A167" s="14"/>
      <c r="B167" s="264"/>
      <c r="C167" s="265"/>
      <c r="D167" s="225" t="s">
        <v>647</v>
      </c>
      <c r="E167" s="266" t="s">
        <v>32</v>
      </c>
      <c r="F167" s="267" t="s">
        <v>1282</v>
      </c>
      <c r="G167" s="265"/>
      <c r="H167" s="268">
        <v>18.047999999999998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647</v>
      </c>
      <c r="AU167" s="274" t="s">
        <v>84</v>
      </c>
      <c r="AV167" s="14" t="s">
        <v>84</v>
      </c>
      <c r="AW167" s="14" t="s">
        <v>37</v>
      </c>
      <c r="AX167" s="14" t="s">
        <v>75</v>
      </c>
      <c r="AY167" s="274" t="s">
        <v>176</v>
      </c>
    </row>
    <row r="168" s="15" customFormat="1">
      <c r="A168" s="15"/>
      <c r="B168" s="275"/>
      <c r="C168" s="276"/>
      <c r="D168" s="225" t="s">
        <v>647</v>
      </c>
      <c r="E168" s="277" t="s">
        <v>32</v>
      </c>
      <c r="F168" s="278" t="s">
        <v>708</v>
      </c>
      <c r="G168" s="276"/>
      <c r="H168" s="279">
        <v>18.047999999999998</v>
      </c>
      <c r="I168" s="280"/>
      <c r="J168" s="276"/>
      <c r="K168" s="276"/>
      <c r="L168" s="281"/>
      <c r="M168" s="288"/>
      <c r="N168" s="289"/>
      <c r="O168" s="289"/>
      <c r="P168" s="289"/>
      <c r="Q168" s="289"/>
      <c r="R168" s="289"/>
      <c r="S168" s="289"/>
      <c r="T168" s="29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5" t="s">
        <v>647</v>
      </c>
      <c r="AU168" s="285" t="s">
        <v>84</v>
      </c>
      <c r="AV168" s="15" t="s">
        <v>95</v>
      </c>
      <c r="AW168" s="15" t="s">
        <v>37</v>
      </c>
      <c r="AX168" s="15" t="s">
        <v>82</v>
      </c>
      <c r="AY168" s="285" t="s">
        <v>176</v>
      </c>
    </row>
    <row r="169" s="2" customFormat="1" ht="24.15" customHeight="1">
      <c r="A169" s="40"/>
      <c r="B169" s="41"/>
      <c r="C169" s="230" t="s">
        <v>226</v>
      </c>
      <c r="D169" s="230" t="s">
        <v>201</v>
      </c>
      <c r="E169" s="231" t="s">
        <v>932</v>
      </c>
      <c r="F169" s="232" t="s">
        <v>933</v>
      </c>
      <c r="G169" s="233" t="s">
        <v>643</v>
      </c>
      <c r="H169" s="234">
        <v>11.279999999999999</v>
      </c>
      <c r="I169" s="235"/>
      <c r="J169" s="236">
        <f>ROUND(I169*H169,2)</f>
        <v>0</v>
      </c>
      <c r="K169" s="237"/>
      <c r="L169" s="46"/>
      <c r="M169" s="238" t="s">
        <v>32</v>
      </c>
      <c r="N169" s="239" t="s">
        <v>46</v>
      </c>
      <c r="O169" s="86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95</v>
      </c>
      <c r="AT169" s="223" t="s">
        <v>201</v>
      </c>
      <c r="AU169" s="223" t="s">
        <v>84</v>
      </c>
      <c r="AY169" s="18" t="s">
        <v>176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82</v>
      </c>
      <c r="BK169" s="224">
        <f>ROUND(I169*H169,2)</f>
        <v>0</v>
      </c>
      <c r="BL169" s="18" t="s">
        <v>95</v>
      </c>
      <c r="BM169" s="223" t="s">
        <v>1283</v>
      </c>
    </row>
    <row r="170" s="2" customFormat="1">
      <c r="A170" s="40"/>
      <c r="B170" s="41"/>
      <c r="C170" s="42"/>
      <c r="D170" s="252" t="s">
        <v>645</v>
      </c>
      <c r="E170" s="42"/>
      <c r="F170" s="253" t="s">
        <v>935</v>
      </c>
      <c r="G170" s="42"/>
      <c r="H170" s="42"/>
      <c r="I170" s="227"/>
      <c r="J170" s="42"/>
      <c r="K170" s="42"/>
      <c r="L170" s="46"/>
      <c r="M170" s="228"/>
      <c r="N170" s="22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8" t="s">
        <v>645</v>
      </c>
      <c r="AU170" s="18" t="s">
        <v>84</v>
      </c>
    </row>
    <row r="171" s="14" customFormat="1">
      <c r="A171" s="14"/>
      <c r="B171" s="264"/>
      <c r="C171" s="265"/>
      <c r="D171" s="225" t="s">
        <v>647</v>
      </c>
      <c r="E171" s="266" t="s">
        <v>32</v>
      </c>
      <c r="F171" s="267" t="s">
        <v>1284</v>
      </c>
      <c r="G171" s="265"/>
      <c r="H171" s="268">
        <v>11.279999999999999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647</v>
      </c>
      <c r="AU171" s="274" t="s">
        <v>84</v>
      </c>
      <c r="AV171" s="14" t="s">
        <v>84</v>
      </c>
      <c r="AW171" s="14" t="s">
        <v>37</v>
      </c>
      <c r="AX171" s="14" t="s">
        <v>82</v>
      </c>
      <c r="AY171" s="274" t="s">
        <v>176</v>
      </c>
    </row>
    <row r="172" s="2" customFormat="1" ht="24.15" customHeight="1">
      <c r="A172" s="40"/>
      <c r="B172" s="41"/>
      <c r="C172" s="230" t="s">
        <v>230</v>
      </c>
      <c r="D172" s="230" t="s">
        <v>201</v>
      </c>
      <c r="E172" s="231" t="s">
        <v>641</v>
      </c>
      <c r="F172" s="232" t="s">
        <v>642</v>
      </c>
      <c r="G172" s="233" t="s">
        <v>643</v>
      </c>
      <c r="H172" s="234">
        <v>0.93600000000000005</v>
      </c>
      <c r="I172" s="235"/>
      <c r="J172" s="236">
        <f>ROUND(I172*H172,2)</f>
        <v>0</v>
      </c>
      <c r="K172" s="237"/>
      <c r="L172" s="46"/>
      <c r="M172" s="238" t="s">
        <v>32</v>
      </c>
      <c r="N172" s="239" t="s">
        <v>46</v>
      </c>
      <c r="O172" s="86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3" t="s">
        <v>95</v>
      </c>
      <c r="AT172" s="223" t="s">
        <v>201</v>
      </c>
      <c r="AU172" s="223" t="s">
        <v>84</v>
      </c>
      <c r="AY172" s="18" t="s">
        <v>176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82</v>
      </c>
      <c r="BK172" s="224">
        <f>ROUND(I172*H172,2)</f>
        <v>0</v>
      </c>
      <c r="BL172" s="18" t="s">
        <v>95</v>
      </c>
      <c r="BM172" s="223" t="s">
        <v>1285</v>
      </c>
    </row>
    <row r="173" s="2" customFormat="1">
      <c r="A173" s="40"/>
      <c r="B173" s="41"/>
      <c r="C173" s="42"/>
      <c r="D173" s="252" t="s">
        <v>645</v>
      </c>
      <c r="E173" s="42"/>
      <c r="F173" s="253" t="s">
        <v>646</v>
      </c>
      <c r="G173" s="42"/>
      <c r="H173" s="42"/>
      <c r="I173" s="227"/>
      <c r="J173" s="42"/>
      <c r="K173" s="42"/>
      <c r="L173" s="46"/>
      <c r="M173" s="228"/>
      <c r="N173" s="22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645</v>
      </c>
      <c r="AU173" s="18" t="s">
        <v>84</v>
      </c>
    </row>
    <row r="174" s="13" customFormat="1">
      <c r="A174" s="13"/>
      <c r="B174" s="254"/>
      <c r="C174" s="255"/>
      <c r="D174" s="225" t="s">
        <v>647</v>
      </c>
      <c r="E174" s="256" t="s">
        <v>32</v>
      </c>
      <c r="F174" s="257" t="s">
        <v>1046</v>
      </c>
      <c r="G174" s="255"/>
      <c r="H174" s="256" t="s">
        <v>32</v>
      </c>
      <c r="I174" s="258"/>
      <c r="J174" s="255"/>
      <c r="K174" s="255"/>
      <c r="L174" s="259"/>
      <c r="M174" s="260"/>
      <c r="N174" s="261"/>
      <c r="O174" s="261"/>
      <c r="P174" s="261"/>
      <c r="Q174" s="261"/>
      <c r="R174" s="261"/>
      <c r="S174" s="261"/>
      <c r="T174" s="26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3" t="s">
        <v>647</v>
      </c>
      <c r="AU174" s="263" t="s">
        <v>84</v>
      </c>
      <c r="AV174" s="13" t="s">
        <v>82</v>
      </c>
      <c r="AW174" s="13" t="s">
        <v>37</v>
      </c>
      <c r="AX174" s="13" t="s">
        <v>75</v>
      </c>
      <c r="AY174" s="263" t="s">
        <v>176</v>
      </c>
    </row>
    <row r="175" s="14" customFormat="1">
      <c r="A175" s="14"/>
      <c r="B175" s="264"/>
      <c r="C175" s="265"/>
      <c r="D175" s="225" t="s">
        <v>647</v>
      </c>
      <c r="E175" s="266" t="s">
        <v>32</v>
      </c>
      <c r="F175" s="267" t="s">
        <v>1047</v>
      </c>
      <c r="G175" s="265"/>
      <c r="H175" s="268">
        <v>0.93600000000000005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647</v>
      </c>
      <c r="AU175" s="274" t="s">
        <v>84</v>
      </c>
      <c r="AV175" s="14" t="s">
        <v>84</v>
      </c>
      <c r="AW175" s="14" t="s">
        <v>37</v>
      </c>
      <c r="AX175" s="14" t="s">
        <v>75</v>
      </c>
      <c r="AY175" s="274" t="s">
        <v>176</v>
      </c>
    </row>
    <row r="176" s="15" customFormat="1">
      <c r="A176" s="15"/>
      <c r="B176" s="275"/>
      <c r="C176" s="276"/>
      <c r="D176" s="225" t="s">
        <v>647</v>
      </c>
      <c r="E176" s="277" t="s">
        <v>32</v>
      </c>
      <c r="F176" s="278" t="s">
        <v>708</v>
      </c>
      <c r="G176" s="276"/>
      <c r="H176" s="279">
        <v>0.93600000000000005</v>
      </c>
      <c r="I176" s="280"/>
      <c r="J176" s="276"/>
      <c r="K176" s="276"/>
      <c r="L176" s="281"/>
      <c r="M176" s="288"/>
      <c r="N176" s="289"/>
      <c r="O176" s="289"/>
      <c r="P176" s="289"/>
      <c r="Q176" s="289"/>
      <c r="R176" s="289"/>
      <c r="S176" s="289"/>
      <c r="T176" s="2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5" t="s">
        <v>647</v>
      </c>
      <c r="AU176" s="285" t="s">
        <v>84</v>
      </c>
      <c r="AV176" s="15" t="s">
        <v>95</v>
      </c>
      <c r="AW176" s="15" t="s">
        <v>37</v>
      </c>
      <c r="AX176" s="15" t="s">
        <v>82</v>
      </c>
      <c r="AY176" s="285" t="s">
        <v>176</v>
      </c>
    </row>
    <row r="177" s="2" customFormat="1" ht="16.5" customHeight="1">
      <c r="A177" s="40"/>
      <c r="B177" s="41"/>
      <c r="C177" s="230" t="s">
        <v>234</v>
      </c>
      <c r="D177" s="230" t="s">
        <v>201</v>
      </c>
      <c r="E177" s="231" t="s">
        <v>1081</v>
      </c>
      <c r="F177" s="232" t="s">
        <v>1082</v>
      </c>
      <c r="G177" s="233" t="s">
        <v>643</v>
      </c>
      <c r="H177" s="234">
        <v>0.93600000000000005</v>
      </c>
      <c r="I177" s="235"/>
      <c r="J177" s="236">
        <f>ROUND(I177*H177,2)</f>
        <v>0</v>
      </c>
      <c r="K177" s="237"/>
      <c r="L177" s="46"/>
      <c r="M177" s="238" t="s">
        <v>32</v>
      </c>
      <c r="N177" s="239" t="s">
        <v>46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95</v>
      </c>
      <c r="AT177" s="223" t="s">
        <v>201</v>
      </c>
      <c r="AU177" s="223" t="s">
        <v>84</v>
      </c>
      <c r="AY177" s="18" t="s">
        <v>176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82</v>
      </c>
      <c r="BK177" s="224">
        <f>ROUND(I177*H177,2)</f>
        <v>0</v>
      </c>
      <c r="BL177" s="18" t="s">
        <v>95</v>
      </c>
      <c r="BM177" s="223" t="s">
        <v>1286</v>
      </c>
    </row>
    <row r="178" s="2" customFormat="1">
      <c r="A178" s="40"/>
      <c r="B178" s="41"/>
      <c r="C178" s="42"/>
      <c r="D178" s="252" t="s">
        <v>645</v>
      </c>
      <c r="E178" s="42"/>
      <c r="F178" s="253" t="s">
        <v>1084</v>
      </c>
      <c r="G178" s="42"/>
      <c r="H178" s="42"/>
      <c r="I178" s="227"/>
      <c r="J178" s="42"/>
      <c r="K178" s="42"/>
      <c r="L178" s="46"/>
      <c r="M178" s="228"/>
      <c r="N178" s="22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645</v>
      </c>
      <c r="AU178" s="18" t="s">
        <v>84</v>
      </c>
    </row>
    <row r="179" s="14" customFormat="1">
      <c r="A179" s="14"/>
      <c r="B179" s="264"/>
      <c r="C179" s="265"/>
      <c r="D179" s="225" t="s">
        <v>647</v>
      </c>
      <c r="E179" s="266" t="s">
        <v>32</v>
      </c>
      <c r="F179" s="267" t="s">
        <v>1073</v>
      </c>
      <c r="G179" s="265"/>
      <c r="H179" s="268">
        <v>0.93600000000000005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647</v>
      </c>
      <c r="AU179" s="274" t="s">
        <v>84</v>
      </c>
      <c r="AV179" s="14" t="s">
        <v>84</v>
      </c>
      <c r="AW179" s="14" t="s">
        <v>37</v>
      </c>
      <c r="AX179" s="14" t="s">
        <v>75</v>
      </c>
      <c r="AY179" s="274" t="s">
        <v>176</v>
      </c>
    </row>
    <row r="180" s="15" customFormat="1">
      <c r="A180" s="15"/>
      <c r="B180" s="275"/>
      <c r="C180" s="276"/>
      <c r="D180" s="225" t="s">
        <v>647</v>
      </c>
      <c r="E180" s="277" t="s">
        <v>32</v>
      </c>
      <c r="F180" s="278" t="s">
        <v>708</v>
      </c>
      <c r="G180" s="276"/>
      <c r="H180" s="279">
        <v>0.93600000000000005</v>
      </c>
      <c r="I180" s="280"/>
      <c r="J180" s="276"/>
      <c r="K180" s="276"/>
      <c r="L180" s="281"/>
      <c r="M180" s="288"/>
      <c r="N180" s="289"/>
      <c r="O180" s="289"/>
      <c r="P180" s="289"/>
      <c r="Q180" s="289"/>
      <c r="R180" s="289"/>
      <c r="S180" s="289"/>
      <c r="T180" s="29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5" t="s">
        <v>647</v>
      </c>
      <c r="AU180" s="285" t="s">
        <v>84</v>
      </c>
      <c r="AV180" s="15" t="s">
        <v>95</v>
      </c>
      <c r="AW180" s="15" t="s">
        <v>37</v>
      </c>
      <c r="AX180" s="15" t="s">
        <v>82</v>
      </c>
      <c r="AY180" s="285" t="s">
        <v>176</v>
      </c>
    </row>
    <row r="181" s="2" customFormat="1" ht="21.75" customHeight="1">
      <c r="A181" s="40"/>
      <c r="B181" s="41"/>
      <c r="C181" s="230" t="s">
        <v>8</v>
      </c>
      <c r="D181" s="230" t="s">
        <v>201</v>
      </c>
      <c r="E181" s="231" t="s">
        <v>1085</v>
      </c>
      <c r="F181" s="232" t="s">
        <v>1086</v>
      </c>
      <c r="G181" s="233" t="s">
        <v>691</v>
      </c>
      <c r="H181" s="234">
        <v>20</v>
      </c>
      <c r="I181" s="235"/>
      <c r="J181" s="236">
        <f>ROUND(I181*H181,2)</f>
        <v>0</v>
      </c>
      <c r="K181" s="237"/>
      <c r="L181" s="46"/>
      <c r="M181" s="238" t="s">
        <v>32</v>
      </c>
      <c r="N181" s="239" t="s">
        <v>46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95</v>
      </c>
      <c r="AT181" s="223" t="s">
        <v>201</v>
      </c>
      <c r="AU181" s="223" t="s">
        <v>84</v>
      </c>
      <c r="AY181" s="18" t="s">
        <v>176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82</v>
      </c>
      <c r="BK181" s="224">
        <f>ROUND(I181*H181,2)</f>
        <v>0</v>
      </c>
      <c r="BL181" s="18" t="s">
        <v>95</v>
      </c>
      <c r="BM181" s="223" t="s">
        <v>1287</v>
      </c>
    </row>
    <row r="182" s="2" customFormat="1">
      <c r="A182" s="40"/>
      <c r="B182" s="41"/>
      <c r="C182" s="42"/>
      <c r="D182" s="252" t="s">
        <v>645</v>
      </c>
      <c r="E182" s="42"/>
      <c r="F182" s="253" t="s">
        <v>1088</v>
      </c>
      <c r="G182" s="42"/>
      <c r="H182" s="42"/>
      <c r="I182" s="227"/>
      <c r="J182" s="42"/>
      <c r="K182" s="42"/>
      <c r="L182" s="46"/>
      <c r="M182" s="228"/>
      <c r="N182" s="22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645</v>
      </c>
      <c r="AU182" s="18" t="s">
        <v>84</v>
      </c>
    </row>
    <row r="183" s="14" customFormat="1">
      <c r="A183" s="14"/>
      <c r="B183" s="264"/>
      <c r="C183" s="265"/>
      <c r="D183" s="225" t="s">
        <v>647</v>
      </c>
      <c r="E183" s="266" t="s">
        <v>32</v>
      </c>
      <c r="F183" s="267" t="s">
        <v>1089</v>
      </c>
      <c r="G183" s="265"/>
      <c r="H183" s="268">
        <v>20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647</v>
      </c>
      <c r="AU183" s="274" t="s">
        <v>84</v>
      </c>
      <c r="AV183" s="14" t="s">
        <v>84</v>
      </c>
      <c r="AW183" s="14" t="s">
        <v>37</v>
      </c>
      <c r="AX183" s="14" t="s">
        <v>75</v>
      </c>
      <c r="AY183" s="274" t="s">
        <v>176</v>
      </c>
    </row>
    <row r="184" s="15" customFormat="1">
      <c r="A184" s="15"/>
      <c r="B184" s="275"/>
      <c r="C184" s="276"/>
      <c r="D184" s="225" t="s">
        <v>647</v>
      </c>
      <c r="E184" s="277" t="s">
        <v>32</v>
      </c>
      <c r="F184" s="278" t="s">
        <v>708</v>
      </c>
      <c r="G184" s="276"/>
      <c r="H184" s="279">
        <v>20</v>
      </c>
      <c r="I184" s="280"/>
      <c r="J184" s="276"/>
      <c r="K184" s="276"/>
      <c r="L184" s="281"/>
      <c r="M184" s="288"/>
      <c r="N184" s="289"/>
      <c r="O184" s="289"/>
      <c r="P184" s="289"/>
      <c r="Q184" s="289"/>
      <c r="R184" s="289"/>
      <c r="S184" s="289"/>
      <c r="T184" s="29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5" t="s">
        <v>647</v>
      </c>
      <c r="AU184" s="285" t="s">
        <v>84</v>
      </c>
      <c r="AV184" s="15" t="s">
        <v>95</v>
      </c>
      <c r="AW184" s="15" t="s">
        <v>37</v>
      </c>
      <c r="AX184" s="15" t="s">
        <v>82</v>
      </c>
      <c r="AY184" s="285" t="s">
        <v>176</v>
      </c>
    </row>
    <row r="185" s="11" customFormat="1" ht="22.8" customHeight="1">
      <c r="A185" s="11"/>
      <c r="B185" s="196"/>
      <c r="C185" s="197"/>
      <c r="D185" s="198" t="s">
        <v>74</v>
      </c>
      <c r="E185" s="250" t="s">
        <v>84</v>
      </c>
      <c r="F185" s="250" t="s">
        <v>650</v>
      </c>
      <c r="G185" s="197"/>
      <c r="H185" s="197"/>
      <c r="I185" s="200"/>
      <c r="J185" s="251">
        <f>BK185</f>
        <v>0</v>
      </c>
      <c r="K185" s="197"/>
      <c r="L185" s="202"/>
      <c r="M185" s="203"/>
      <c r="N185" s="204"/>
      <c r="O185" s="204"/>
      <c r="P185" s="205">
        <f>SUM(P186:P209)</f>
        <v>0</v>
      </c>
      <c r="Q185" s="204"/>
      <c r="R185" s="205">
        <f>SUM(R186:R209)</f>
        <v>2.7193659833400003</v>
      </c>
      <c r="S185" s="204"/>
      <c r="T185" s="206">
        <f>SUM(T186:T209)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7" t="s">
        <v>82</v>
      </c>
      <c r="AT185" s="208" t="s">
        <v>74</v>
      </c>
      <c r="AU185" s="208" t="s">
        <v>82</v>
      </c>
      <c r="AY185" s="207" t="s">
        <v>176</v>
      </c>
      <c r="BK185" s="209">
        <f>SUM(BK186:BK209)</f>
        <v>0</v>
      </c>
    </row>
    <row r="186" s="2" customFormat="1" ht="24.15" customHeight="1">
      <c r="A186" s="40"/>
      <c r="B186" s="41"/>
      <c r="C186" s="230" t="s">
        <v>241</v>
      </c>
      <c r="D186" s="230" t="s">
        <v>201</v>
      </c>
      <c r="E186" s="231" t="s">
        <v>1090</v>
      </c>
      <c r="F186" s="232" t="s">
        <v>1091</v>
      </c>
      <c r="G186" s="233" t="s">
        <v>691</v>
      </c>
      <c r="H186" s="234">
        <v>20</v>
      </c>
      <c r="I186" s="235"/>
      <c r="J186" s="236">
        <f>ROUND(I186*H186,2)</f>
        <v>0</v>
      </c>
      <c r="K186" s="237"/>
      <c r="L186" s="46"/>
      <c r="M186" s="238" t="s">
        <v>32</v>
      </c>
      <c r="N186" s="239" t="s">
        <v>46</v>
      </c>
      <c r="O186" s="86"/>
      <c r="P186" s="221">
        <f>O186*H186</f>
        <v>0</v>
      </c>
      <c r="Q186" s="221">
        <v>9.8999999999999994E-05</v>
      </c>
      <c r="R186" s="221">
        <f>Q186*H186</f>
        <v>0.00198</v>
      </c>
      <c r="S186" s="221">
        <v>0</v>
      </c>
      <c r="T186" s="22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3" t="s">
        <v>95</v>
      </c>
      <c r="AT186" s="223" t="s">
        <v>201</v>
      </c>
      <c r="AU186" s="223" t="s">
        <v>84</v>
      </c>
      <c r="AY186" s="18" t="s">
        <v>176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82</v>
      </c>
      <c r="BK186" s="224">
        <f>ROUND(I186*H186,2)</f>
        <v>0</v>
      </c>
      <c r="BL186" s="18" t="s">
        <v>95</v>
      </c>
      <c r="BM186" s="223" t="s">
        <v>1288</v>
      </c>
    </row>
    <row r="187" s="2" customFormat="1">
      <c r="A187" s="40"/>
      <c r="B187" s="41"/>
      <c r="C187" s="42"/>
      <c r="D187" s="252" t="s">
        <v>645</v>
      </c>
      <c r="E187" s="42"/>
      <c r="F187" s="253" t="s">
        <v>1093</v>
      </c>
      <c r="G187" s="42"/>
      <c r="H187" s="42"/>
      <c r="I187" s="227"/>
      <c r="J187" s="42"/>
      <c r="K187" s="42"/>
      <c r="L187" s="46"/>
      <c r="M187" s="228"/>
      <c r="N187" s="22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645</v>
      </c>
      <c r="AU187" s="18" t="s">
        <v>84</v>
      </c>
    </row>
    <row r="188" s="13" customFormat="1">
      <c r="A188" s="13"/>
      <c r="B188" s="254"/>
      <c r="C188" s="255"/>
      <c r="D188" s="225" t="s">
        <v>647</v>
      </c>
      <c r="E188" s="256" t="s">
        <v>32</v>
      </c>
      <c r="F188" s="257" t="s">
        <v>1094</v>
      </c>
      <c r="G188" s="255"/>
      <c r="H188" s="256" t="s">
        <v>32</v>
      </c>
      <c r="I188" s="258"/>
      <c r="J188" s="255"/>
      <c r="K188" s="255"/>
      <c r="L188" s="259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3" t="s">
        <v>647</v>
      </c>
      <c r="AU188" s="263" t="s">
        <v>84</v>
      </c>
      <c r="AV188" s="13" t="s">
        <v>82</v>
      </c>
      <c r="AW188" s="13" t="s">
        <v>37</v>
      </c>
      <c r="AX188" s="13" t="s">
        <v>75</v>
      </c>
      <c r="AY188" s="263" t="s">
        <v>176</v>
      </c>
    </row>
    <row r="189" s="14" customFormat="1">
      <c r="A189" s="14"/>
      <c r="B189" s="264"/>
      <c r="C189" s="265"/>
      <c r="D189" s="225" t="s">
        <v>647</v>
      </c>
      <c r="E189" s="266" t="s">
        <v>32</v>
      </c>
      <c r="F189" s="267" t="s">
        <v>1089</v>
      </c>
      <c r="G189" s="265"/>
      <c r="H189" s="268">
        <v>20</v>
      </c>
      <c r="I189" s="269"/>
      <c r="J189" s="265"/>
      <c r="K189" s="265"/>
      <c r="L189" s="270"/>
      <c r="M189" s="271"/>
      <c r="N189" s="272"/>
      <c r="O189" s="272"/>
      <c r="P189" s="272"/>
      <c r="Q189" s="272"/>
      <c r="R189" s="272"/>
      <c r="S189" s="272"/>
      <c r="T189" s="27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4" t="s">
        <v>647</v>
      </c>
      <c r="AU189" s="274" t="s">
        <v>84</v>
      </c>
      <c r="AV189" s="14" t="s">
        <v>84</v>
      </c>
      <c r="AW189" s="14" t="s">
        <v>37</v>
      </c>
      <c r="AX189" s="14" t="s">
        <v>75</v>
      </c>
      <c r="AY189" s="274" t="s">
        <v>176</v>
      </c>
    </row>
    <row r="190" s="15" customFormat="1">
      <c r="A190" s="15"/>
      <c r="B190" s="275"/>
      <c r="C190" s="276"/>
      <c r="D190" s="225" t="s">
        <v>647</v>
      </c>
      <c r="E190" s="277" t="s">
        <v>32</v>
      </c>
      <c r="F190" s="278" t="s">
        <v>708</v>
      </c>
      <c r="G190" s="276"/>
      <c r="H190" s="279">
        <v>20</v>
      </c>
      <c r="I190" s="280"/>
      <c r="J190" s="276"/>
      <c r="K190" s="276"/>
      <c r="L190" s="281"/>
      <c r="M190" s="288"/>
      <c r="N190" s="289"/>
      <c r="O190" s="289"/>
      <c r="P190" s="289"/>
      <c r="Q190" s="289"/>
      <c r="R190" s="289"/>
      <c r="S190" s="289"/>
      <c r="T190" s="29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5" t="s">
        <v>647</v>
      </c>
      <c r="AU190" s="285" t="s">
        <v>84</v>
      </c>
      <c r="AV190" s="15" t="s">
        <v>95</v>
      </c>
      <c r="AW190" s="15" t="s">
        <v>37</v>
      </c>
      <c r="AX190" s="15" t="s">
        <v>82</v>
      </c>
      <c r="AY190" s="285" t="s">
        <v>176</v>
      </c>
    </row>
    <row r="191" s="2" customFormat="1" ht="16.5" customHeight="1">
      <c r="A191" s="40"/>
      <c r="B191" s="41"/>
      <c r="C191" s="210" t="s">
        <v>245</v>
      </c>
      <c r="D191" s="210" t="s">
        <v>177</v>
      </c>
      <c r="E191" s="211" t="s">
        <v>1095</v>
      </c>
      <c r="F191" s="212" t="s">
        <v>1096</v>
      </c>
      <c r="G191" s="213" t="s">
        <v>691</v>
      </c>
      <c r="H191" s="214">
        <v>20</v>
      </c>
      <c r="I191" s="215"/>
      <c r="J191" s="216">
        <f>ROUND(I191*H191,2)</f>
        <v>0</v>
      </c>
      <c r="K191" s="217"/>
      <c r="L191" s="218"/>
      <c r="M191" s="219" t="s">
        <v>32</v>
      </c>
      <c r="N191" s="220" t="s">
        <v>46</v>
      </c>
      <c r="O191" s="86"/>
      <c r="P191" s="221">
        <f>O191*H191</f>
        <v>0</v>
      </c>
      <c r="Q191" s="221">
        <v>0.00029999999999999997</v>
      </c>
      <c r="R191" s="221">
        <f>Q191*H191</f>
        <v>0.0059999999999999993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210</v>
      </c>
      <c r="AT191" s="223" t="s">
        <v>177</v>
      </c>
      <c r="AU191" s="223" t="s">
        <v>84</v>
      </c>
      <c r="AY191" s="18" t="s">
        <v>176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82</v>
      </c>
      <c r="BK191" s="224">
        <f>ROUND(I191*H191,2)</f>
        <v>0</v>
      </c>
      <c r="BL191" s="18" t="s">
        <v>95</v>
      </c>
      <c r="BM191" s="223" t="s">
        <v>1289</v>
      </c>
    </row>
    <row r="192" s="2" customFormat="1" ht="21.75" customHeight="1">
      <c r="A192" s="40"/>
      <c r="B192" s="41"/>
      <c r="C192" s="230" t="s">
        <v>249</v>
      </c>
      <c r="D192" s="230" t="s">
        <v>201</v>
      </c>
      <c r="E192" s="231" t="s">
        <v>1098</v>
      </c>
      <c r="F192" s="232" t="s">
        <v>1099</v>
      </c>
      <c r="G192" s="233" t="s">
        <v>643</v>
      </c>
      <c r="H192" s="234">
        <v>0.22500000000000001</v>
      </c>
      <c r="I192" s="235"/>
      <c r="J192" s="236">
        <f>ROUND(I192*H192,2)</f>
        <v>0</v>
      </c>
      <c r="K192" s="237"/>
      <c r="L192" s="46"/>
      <c r="M192" s="238" t="s">
        <v>32</v>
      </c>
      <c r="N192" s="239" t="s">
        <v>46</v>
      </c>
      <c r="O192" s="86"/>
      <c r="P192" s="221">
        <f>O192*H192</f>
        <v>0</v>
      </c>
      <c r="Q192" s="221">
        <v>2.1600000000000001</v>
      </c>
      <c r="R192" s="221">
        <f>Q192*H192</f>
        <v>0.48600000000000004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95</v>
      </c>
      <c r="AT192" s="223" t="s">
        <v>201</v>
      </c>
      <c r="AU192" s="223" t="s">
        <v>84</v>
      </c>
      <c r="AY192" s="18" t="s">
        <v>176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82</v>
      </c>
      <c r="BK192" s="224">
        <f>ROUND(I192*H192,2)</f>
        <v>0</v>
      </c>
      <c r="BL192" s="18" t="s">
        <v>95</v>
      </c>
      <c r="BM192" s="223" t="s">
        <v>1290</v>
      </c>
    </row>
    <row r="193" s="2" customFormat="1">
      <c r="A193" s="40"/>
      <c r="B193" s="41"/>
      <c r="C193" s="42"/>
      <c r="D193" s="252" t="s">
        <v>645</v>
      </c>
      <c r="E193" s="42"/>
      <c r="F193" s="253" t="s">
        <v>1101</v>
      </c>
      <c r="G193" s="42"/>
      <c r="H193" s="42"/>
      <c r="I193" s="227"/>
      <c r="J193" s="42"/>
      <c r="K193" s="42"/>
      <c r="L193" s="46"/>
      <c r="M193" s="228"/>
      <c r="N193" s="22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645</v>
      </c>
      <c r="AU193" s="18" t="s">
        <v>84</v>
      </c>
    </row>
    <row r="194" s="13" customFormat="1">
      <c r="A194" s="13"/>
      <c r="B194" s="254"/>
      <c r="C194" s="255"/>
      <c r="D194" s="225" t="s">
        <v>647</v>
      </c>
      <c r="E194" s="256" t="s">
        <v>32</v>
      </c>
      <c r="F194" s="257" t="s">
        <v>1102</v>
      </c>
      <c r="G194" s="255"/>
      <c r="H194" s="256" t="s">
        <v>32</v>
      </c>
      <c r="I194" s="258"/>
      <c r="J194" s="255"/>
      <c r="K194" s="255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647</v>
      </c>
      <c r="AU194" s="263" t="s">
        <v>84</v>
      </c>
      <c r="AV194" s="13" t="s">
        <v>82</v>
      </c>
      <c r="AW194" s="13" t="s">
        <v>37</v>
      </c>
      <c r="AX194" s="13" t="s">
        <v>75</v>
      </c>
      <c r="AY194" s="263" t="s">
        <v>176</v>
      </c>
    </row>
    <row r="195" s="14" customFormat="1">
      <c r="A195" s="14"/>
      <c r="B195" s="264"/>
      <c r="C195" s="265"/>
      <c r="D195" s="225" t="s">
        <v>647</v>
      </c>
      <c r="E195" s="266" t="s">
        <v>32</v>
      </c>
      <c r="F195" s="267" t="s">
        <v>1103</v>
      </c>
      <c r="G195" s="265"/>
      <c r="H195" s="268">
        <v>0.22500000000000001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647</v>
      </c>
      <c r="AU195" s="274" t="s">
        <v>84</v>
      </c>
      <c r="AV195" s="14" t="s">
        <v>84</v>
      </c>
      <c r="AW195" s="14" t="s">
        <v>37</v>
      </c>
      <c r="AX195" s="14" t="s">
        <v>82</v>
      </c>
      <c r="AY195" s="274" t="s">
        <v>176</v>
      </c>
    </row>
    <row r="196" s="2" customFormat="1" ht="16.5" customHeight="1">
      <c r="A196" s="40"/>
      <c r="B196" s="41"/>
      <c r="C196" s="230" t="s">
        <v>253</v>
      </c>
      <c r="D196" s="230" t="s">
        <v>201</v>
      </c>
      <c r="E196" s="231" t="s">
        <v>1104</v>
      </c>
      <c r="F196" s="232" t="s">
        <v>1105</v>
      </c>
      <c r="G196" s="233" t="s">
        <v>643</v>
      </c>
      <c r="H196" s="234">
        <v>0.22500000000000001</v>
      </c>
      <c r="I196" s="235"/>
      <c r="J196" s="236">
        <f>ROUND(I196*H196,2)</f>
        <v>0</v>
      </c>
      <c r="K196" s="237"/>
      <c r="L196" s="46"/>
      <c r="M196" s="238" t="s">
        <v>32</v>
      </c>
      <c r="N196" s="239" t="s">
        <v>46</v>
      </c>
      <c r="O196" s="86"/>
      <c r="P196" s="221">
        <f>O196*H196</f>
        <v>0</v>
      </c>
      <c r="Q196" s="221">
        <v>2.2563422040000001</v>
      </c>
      <c r="R196" s="221">
        <f>Q196*H196</f>
        <v>0.50767699590000004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95</v>
      </c>
      <c r="AT196" s="223" t="s">
        <v>201</v>
      </c>
      <c r="AU196" s="223" t="s">
        <v>84</v>
      </c>
      <c r="AY196" s="18" t="s">
        <v>176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82</v>
      </c>
      <c r="BK196" s="224">
        <f>ROUND(I196*H196,2)</f>
        <v>0</v>
      </c>
      <c r="BL196" s="18" t="s">
        <v>95</v>
      </c>
      <c r="BM196" s="223" t="s">
        <v>1291</v>
      </c>
    </row>
    <row r="197" s="2" customFormat="1">
      <c r="A197" s="40"/>
      <c r="B197" s="41"/>
      <c r="C197" s="42"/>
      <c r="D197" s="252" t="s">
        <v>645</v>
      </c>
      <c r="E197" s="42"/>
      <c r="F197" s="253" t="s">
        <v>1107</v>
      </c>
      <c r="G197" s="42"/>
      <c r="H197" s="42"/>
      <c r="I197" s="227"/>
      <c r="J197" s="42"/>
      <c r="K197" s="42"/>
      <c r="L197" s="46"/>
      <c r="M197" s="228"/>
      <c r="N197" s="22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645</v>
      </c>
      <c r="AU197" s="18" t="s">
        <v>84</v>
      </c>
    </row>
    <row r="198" s="13" customFormat="1">
      <c r="A198" s="13"/>
      <c r="B198" s="254"/>
      <c r="C198" s="255"/>
      <c r="D198" s="225" t="s">
        <v>647</v>
      </c>
      <c r="E198" s="256" t="s">
        <v>32</v>
      </c>
      <c r="F198" s="257" t="s">
        <v>1108</v>
      </c>
      <c r="G198" s="255"/>
      <c r="H198" s="256" t="s">
        <v>32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647</v>
      </c>
      <c r="AU198" s="263" t="s">
        <v>84</v>
      </c>
      <c r="AV198" s="13" t="s">
        <v>82</v>
      </c>
      <c r="AW198" s="13" t="s">
        <v>37</v>
      </c>
      <c r="AX198" s="13" t="s">
        <v>75</v>
      </c>
      <c r="AY198" s="263" t="s">
        <v>176</v>
      </c>
    </row>
    <row r="199" s="14" customFormat="1">
      <c r="A199" s="14"/>
      <c r="B199" s="264"/>
      <c r="C199" s="265"/>
      <c r="D199" s="225" t="s">
        <v>647</v>
      </c>
      <c r="E199" s="266" t="s">
        <v>32</v>
      </c>
      <c r="F199" s="267" t="s">
        <v>1103</v>
      </c>
      <c r="G199" s="265"/>
      <c r="H199" s="268">
        <v>0.22500000000000001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647</v>
      </c>
      <c r="AU199" s="274" t="s">
        <v>84</v>
      </c>
      <c r="AV199" s="14" t="s">
        <v>84</v>
      </c>
      <c r="AW199" s="14" t="s">
        <v>37</v>
      </c>
      <c r="AX199" s="14" t="s">
        <v>82</v>
      </c>
      <c r="AY199" s="274" t="s">
        <v>176</v>
      </c>
    </row>
    <row r="200" s="2" customFormat="1" ht="24.15" customHeight="1">
      <c r="A200" s="40"/>
      <c r="B200" s="41"/>
      <c r="C200" s="230" t="s">
        <v>257</v>
      </c>
      <c r="D200" s="230" t="s">
        <v>201</v>
      </c>
      <c r="E200" s="231" t="s">
        <v>1109</v>
      </c>
      <c r="F200" s="232" t="s">
        <v>1110</v>
      </c>
      <c r="G200" s="233" t="s">
        <v>691</v>
      </c>
      <c r="H200" s="234">
        <v>1.5</v>
      </c>
      <c r="I200" s="235"/>
      <c r="J200" s="236">
        <f>ROUND(I200*H200,2)</f>
        <v>0</v>
      </c>
      <c r="K200" s="237"/>
      <c r="L200" s="46"/>
      <c r="M200" s="238" t="s">
        <v>32</v>
      </c>
      <c r="N200" s="239" t="s">
        <v>46</v>
      </c>
      <c r="O200" s="86"/>
      <c r="P200" s="221">
        <f>O200*H200</f>
        <v>0</v>
      </c>
      <c r="Q200" s="221">
        <v>1.1366641</v>
      </c>
      <c r="R200" s="221">
        <f>Q200*H200</f>
        <v>1.7049961499999999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95</v>
      </c>
      <c r="AT200" s="223" t="s">
        <v>201</v>
      </c>
      <c r="AU200" s="223" t="s">
        <v>84</v>
      </c>
      <c r="AY200" s="18" t="s">
        <v>176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82</v>
      </c>
      <c r="BK200" s="224">
        <f>ROUND(I200*H200,2)</f>
        <v>0</v>
      </c>
      <c r="BL200" s="18" t="s">
        <v>95</v>
      </c>
      <c r="BM200" s="223" t="s">
        <v>1292</v>
      </c>
    </row>
    <row r="201" s="2" customFormat="1">
      <c r="A201" s="40"/>
      <c r="B201" s="41"/>
      <c r="C201" s="42"/>
      <c r="D201" s="252" t="s">
        <v>645</v>
      </c>
      <c r="E201" s="42"/>
      <c r="F201" s="253" t="s">
        <v>1112</v>
      </c>
      <c r="G201" s="42"/>
      <c r="H201" s="42"/>
      <c r="I201" s="227"/>
      <c r="J201" s="42"/>
      <c r="K201" s="42"/>
      <c r="L201" s="46"/>
      <c r="M201" s="228"/>
      <c r="N201" s="22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8" t="s">
        <v>645</v>
      </c>
      <c r="AU201" s="18" t="s">
        <v>84</v>
      </c>
    </row>
    <row r="202" s="13" customFormat="1">
      <c r="A202" s="13"/>
      <c r="B202" s="254"/>
      <c r="C202" s="255"/>
      <c r="D202" s="225" t="s">
        <v>647</v>
      </c>
      <c r="E202" s="256" t="s">
        <v>32</v>
      </c>
      <c r="F202" s="257" t="s">
        <v>1044</v>
      </c>
      <c r="G202" s="255"/>
      <c r="H202" s="256" t="s">
        <v>32</v>
      </c>
      <c r="I202" s="258"/>
      <c r="J202" s="255"/>
      <c r="K202" s="255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647</v>
      </c>
      <c r="AU202" s="263" t="s">
        <v>84</v>
      </c>
      <c r="AV202" s="13" t="s">
        <v>82</v>
      </c>
      <c r="AW202" s="13" t="s">
        <v>37</v>
      </c>
      <c r="AX202" s="13" t="s">
        <v>75</v>
      </c>
      <c r="AY202" s="263" t="s">
        <v>176</v>
      </c>
    </row>
    <row r="203" s="14" customFormat="1">
      <c r="A203" s="14"/>
      <c r="B203" s="264"/>
      <c r="C203" s="265"/>
      <c r="D203" s="225" t="s">
        <v>647</v>
      </c>
      <c r="E203" s="266" t="s">
        <v>32</v>
      </c>
      <c r="F203" s="267" t="s">
        <v>1113</v>
      </c>
      <c r="G203" s="265"/>
      <c r="H203" s="268">
        <v>1.5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647</v>
      </c>
      <c r="AU203" s="274" t="s">
        <v>84</v>
      </c>
      <c r="AV203" s="14" t="s">
        <v>84</v>
      </c>
      <c r="AW203" s="14" t="s">
        <v>37</v>
      </c>
      <c r="AX203" s="14" t="s">
        <v>75</v>
      </c>
      <c r="AY203" s="274" t="s">
        <v>176</v>
      </c>
    </row>
    <row r="204" s="15" customFormat="1">
      <c r="A204" s="15"/>
      <c r="B204" s="275"/>
      <c r="C204" s="276"/>
      <c r="D204" s="225" t="s">
        <v>647</v>
      </c>
      <c r="E204" s="277" t="s">
        <v>32</v>
      </c>
      <c r="F204" s="278" t="s">
        <v>708</v>
      </c>
      <c r="G204" s="276"/>
      <c r="H204" s="279">
        <v>1.5</v>
      </c>
      <c r="I204" s="280"/>
      <c r="J204" s="276"/>
      <c r="K204" s="276"/>
      <c r="L204" s="281"/>
      <c r="M204" s="288"/>
      <c r="N204" s="289"/>
      <c r="O204" s="289"/>
      <c r="P204" s="289"/>
      <c r="Q204" s="289"/>
      <c r="R204" s="289"/>
      <c r="S204" s="289"/>
      <c r="T204" s="29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5" t="s">
        <v>647</v>
      </c>
      <c r="AU204" s="285" t="s">
        <v>84</v>
      </c>
      <c r="AV204" s="15" t="s">
        <v>95</v>
      </c>
      <c r="AW204" s="15" t="s">
        <v>37</v>
      </c>
      <c r="AX204" s="15" t="s">
        <v>82</v>
      </c>
      <c r="AY204" s="285" t="s">
        <v>176</v>
      </c>
    </row>
    <row r="205" s="2" customFormat="1" ht="33" customHeight="1">
      <c r="A205" s="40"/>
      <c r="B205" s="41"/>
      <c r="C205" s="230" t="s">
        <v>7</v>
      </c>
      <c r="D205" s="230" t="s">
        <v>201</v>
      </c>
      <c r="E205" s="231" t="s">
        <v>1114</v>
      </c>
      <c r="F205" s="232" t="s">
        <v>1115</v>
      </c>
      <c r="G205" s="233" t="s">
        <v>664</v>
      </c>
      <c r="H205" s="234">
        <v>0.012</v>
      </c>
      <c r="I205" s="235"/>
      <c r="J205" s="236">
        <f>ROUND(I205*H205,2)</f>
        <v>0</v>
      </c>
      <c r="K205" s="237"/>
      <c r="L205" s="46"/>
      <c r="M205" s="238" t="s">
        <v>32</v>
      </c>
      <c r="N205" s="239" t="s">
        <v>46</v>
      </c>
      <c r="O205" s="86"/>
      <c r="P205" s="221">
        <f>O205*H205</f>
        <v>0</v>
      </c>
      <c r="Q205" s="221">
        <v>1.05940312</v>
      </c>
      <c r="R205" s="221">
        <f>Q205*H205</f>
        <v>0.012712837440000001</v>
      </c>
      <c r="S205" s="221">
        <v>0</v>
      </c>
      <c r="T205" s="22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3" t="s">
        <v>95</v>
      </c>
      <c r="AT205" s="223" t="s">
        <v>201</v>
      </c>
      <c r="AU205" s="223" t="s">
        <v>84</v>
      </c>
      <c r="AY205" s="18" t="s">
        <v>176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82</v>
      </c>
      <c r="BK205" s="224">
        <f>ROUND(I205*H205,2)</f>
        <v>0</v>
      </c>
      <c r="BL205" s="18" t="s">
        <v>95</v>
      </c>
      <c r="BM205" s="223" t="s">
        <v>1293</v>
      </c>
    </row>
    <row r="206" s="2" customFormat="1">
      <c r="A206" s="40"/>
      <c r="B206" s="41"/>
      <c r="C206" s="42"/>
      <c r="D206" s="252" t="s">
        <v>645</v>
      </c>
      <c r="E206" s="42"/>
      <c r="F206" s="253" t="s">
        <v>1117</v>
      </c>
      <c r="G206" s="42"/>
      <c r="H206" s="42"/>
      <c r="I206" s="227"/>
      <c r="J206" s="42"/>
      <c r="K206" s="42"/>
      <c r="L206" s="46"/>
      <c r="M206" s="228"/>
      <c r="N206" s="229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645</v>
      </c>
      <c r="AU206" s="18" t="s">
        <v>84</v>
      </c>
    </row>
    <row r="207" s="13" customFormat="1">
      <c r="A207" s="13"/>
      <c r="B207" s="254"/>
      <c r="C207" s="255"/>
      <c r="D207" s="225" t="s">
        <v>647</v>
      </c>
      <c r="E207" s="256" t="s">
        <v>32</v>
      </c>
      <c r="F207" s="257" t="s">
        <v>1118</v>
      </c>
      <c r="G207" s="255"/>
      <c r="H207" s="256" t="s">
        <v>32</v>
      </c>
      <c r="I207" s="258"/>
      <c r="J207" s="255"/>
      <c r="K207" s="255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647</v>
      </c>
      <c r="AU207" s="263" t="s">
        <v>84</v>
      </c>
      <c r="AV207" s="13" t="s">
        <v>82</v>
      </c>
      <c r="AW207" s="13" t="s">
        <v>37</v>
      </c>
      <c r="AX207" s="13" t="s">
        <v>75</v>
      </c>
      <c r="AY207" s="263" t="s">
        <v>176</v>
      </c>
    </row>
    <row r="208" s="14" customFormat="1">
      <c r="A208" s="14"/>
      <c r="B208" s="264"/>
      <c r="C208" s="265"/>
      <c r="D208" s="225" t="s">
        <v>647</v>
      </c>
      <c r="E208" s="266" t="s">
        <v>32</v>
      </c>
      <c r="F208" s="267" t="s">
        <v>1119</v>
      </c>
      <c r="G208" s="265"/>
      <c r="H208" s="268">
        <v>0.012</v>
      </c>
      <c r="I208" s="269"/>
      <c r="J208" s="265"/>
      <c r="K208" s="265"/>
      <c r="L208" s="270"/>
      <c r="M208" s="271"/>
      <c r="N208" s="272"/>
      <c r="O208" s="272"/>
      <c r="P208" s="272"/>
      <c r="Q208" s="272"/>
      <c r="R208" s="272"/>
      <c r="S208" s="272"/>
      <c r="T208" s="27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4" t="s">
        <v>647</v>
      </c>
      <c r="AU208" s="274" t="s">
        <v>84</v>
      </c>
      <c r="AV208" s="14" t="s">
        <v>84</v>
      </c>
      <c r="AW208" s="14" t="s">
        <v>37</v>
      </c>
      <c r="AX208" s="14" t="s">
        <v>75</v>
      </c>
      <c r="AY208" s="274" t="s">
        <v>176</v>
      </c>
    </row>
    <row r="209" s="15" customFormat="1">
      <c r="A209" s="15"/>
      <c r="B209" s="275"/>
      <c r="C209" s="276"/>
      <c r="D209" s="225" t="s">
        <v>647</v>
      </c>
      <c r="E209" s="277" t="s">
        <v>32</v>
      </c>
      <c r="F209" s="278" t="s">
        <v>708</v>
      </c>
      <c r="G209" s="276"/>
      <c r="H209" s="279">
        <v>0.012</v>
      </c>
      <c r="I209" s="280"/>
      <c r="J209" s="276"/>
      <c r="K209" s="276"/>
      <c r="L209" s="281"/>
      <c r="M209" s="288"/>
      <c r="N209" s="289"/>
      <c r="O209" s="289"/>
      <c r="P209" s="289"/>
      <c r="Q209" s="289"/>
      <c r="R209" s="289"/>
      <c r="S209" s="289"/>
      <c r="T209" s="29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5" t="s">
        <v>647</v>
      </c>
      <c r="AU209" s="285" t="s">
        <v>84</v>
      </c>
      <c r="AV209" s="15" t="s">
        <v>95</v>
      </c>
      <c r="AW209" s="15" t="s">
        <v>37</v>
      </c>
      <c r="AX209" s="15" t="s">
        <v>82</v>
      </c>
      <c r="AY209" s="285" t="s">
        <v>176</v>
      </c>
    </row>
    <row r="210" s="11" customFormat="1" ht="22.8" customHeight="1">
      <c r="A210" s="11"/>
      <c r="B210" s="196"/>
      <c r="C210" s="197"/>
      <c r="D210" s="198" t="s">
        <v>74</v>
      </c>
      <c r="E210" s="250" t="s">
        <v>196</v>
      </c>
      <c r="F210" s="250" t="s">
        <v>860</v>
      </c>
      <c r="G210" s="197"/>
      <c r="H210" s="197"/>
      <c r="I210" s="200"/>
      <c r="J210" s="251">
        <f>BK210</f>
        <v>0</v>
      </c>
      <c r="K210" s="197"/>
      <c r="L210" s="202"/>
      <c r="M210" s="203"/>
      <c r="N210" s="204"/>
      <c r="O210" s="204"/>
      <c r="P210" s="205">
        <f>SUM(P211:P221)</f>
        <v>0</v>
      </c>
      <c r="Q210" s="204"/>
      <c r="R210" s="205">
        <f>SUM(R211:R221)</f>
        <v>8.7405599999999986</v>
      </c>
      <c r="S210" s="204"/>
      <c r="T210" s="206">
        <f>SUM(T211:T221)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07" t="s">
        <v>82</v>
      </c>
      <c r="AT210" s="208" t="s">
        <v>74</v>
      </c>
      <c r="AU210" s="208" t="s">
        <v>82</v>
      </c>
      <c r="AY210" s="207" t="s">
        <v>176</v>
      </c>
      <c r="BK210" s="209">
        <f>SUM(BK211:BK221)</f>
        <v>0</v>
      </c>
    </row>
    <row r="211" s="2" customFormat="1" ht="24.15" customHeight="1">
      <c r="A211" s="40"/>
      <c r="B211" s="41"/>
      <c r="C211" s="230" t="s">
        <v>264</v>
      </c>
      <c r="D211" s="230" t="s">
        <v>201</v>
      </c>
      <c r="E211" s="231" t="s">
        <v>1120</v>
      </c>
      <c r="F211" s="232" t="s">
        <v>1121</v>
      </c>
      <c r="G211" s="233" t="s">
        <v>691</v>
      </c>
      <c r="H211" s="234">
        <v>20</v>
      </c>
      <c r="I211" s="235"/>
      <c r="J211" s="236">
        <f>ROUND(I211*H211,2)</f>
        <v>0</v>
      </c>
      <c r="K211" s="237"/>
      <c r="L211" s="46"/>
      <c r="M211" s="238" t="s">
        <v>32</v>
      </c>
      <c r="N211" s="239" t="s">
        <v>46</v>
      </c>
      <c r="O211" s="86"/>
      <c r="P211" s="221">
        <f>O211*H211</f>
        <v>0</v>
      </c>
      <c r="Q211" s="221">
        <v>0.29699999999999999</v>
      </c>
      <c r="R211" s="221">
        <f>Q211*H211</f>
        <v>5.9399999999999995</v>
      </c>
      <c r="S211" s="221">
        <v>0</v>
      </c>
      <c r="T211" s="22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3" t="s">
        <v>95</v>
      </c>
      <c r="AT211" s="223" t="s">
        <v>201</v>
      </c>
      <c r="AU211" s="223" t="s">
        <v>84</v>
      </c>
      <c r="AY211" s="18" t="s">
        <v>176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82</v>
      </c>
      <c r="BK211" s="224">
        <f>ROUND(I211*H211,2)</f>
        <v>0</v>
      </c>
      <c r="BL211" s="18" t="s">
        <v>95</v>
      </c>
      <c r="BM211" s="223" t="s">
        <v>1294</v>
      </c>
    </row>
    <row r="212" s="2" customFormat="1">
      <c r="A212" s="40"/>
      <c r="B212" s="41"/>
      <c r="C212" s="42"/>
      <c r="D212" s="252" t="s">
        <v>645</v>
      </c>
      <c r="E212" s="42"/>
      <c r="F212" s="253" t="s">
        <v>1123</v>
      </c>
      <c r="G212" s="42"/>
      <c r="H212" s="42"/>
      <c r="I212" s="227"/>
      <c r="J212" s="42"/>
      <c r="K212" s="42"/>
      <c r="L212" s="46"/>
      <c r="M212" s="228"/>
      <c r="N212" s="22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645</v>
      </c>
      <c r="AU212" s="18" t="s">
        <v>84</v>
      </c>
    </row>
    <row r="213" s="13" customFormat="1">
      <c r="A213" s="13"/>
      <c r="B213" s="254"/>
      <c r="C213" s="255"/>
      <c r="D213" s="225" t="s">
        <v>647</v>
      </c>
      <c r="E213" s="256" t="s">
        <v>32</v>
      </c>
      <c r="F213" s="257" t="s">
        <v>1124</v>
      </c>
      <c r="G213" s="255"/>
      <c r="H213" s="256" t="s">
        <v>32</v>
      </c>
      <c r="I213" s="258"/>
      <c r="J213" s="255"/>
      <c r="K213" s="255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647</v>
      </c>
      <c r="AU213" s="263" t="s">
        <v>84</v>
      </c>
      <c r="AV213" s="13" t="s">
        <v>82</v>
      </c>
      <c r="AW213" s="13" t="s">
        <v>37</v>
      </c>
      <c r="AX213" s="13" t="s">
        <v>75</v>
      </c>
      <c r="AY213" s="263" t="s">
        <v>176</v>
      </c>
    </row>
    <row r="214" s="14" customFormat="1">
      <c r="A214" s="14"/>
      <c r="B214" s="264"/>
      <c r="C214" s="265"/>
      <c r="D214" s="225" t="s">
        <v>647</v>
      </c>
      <c r="E214" s="266" t="s">
        <v>32</v>
      </c>
      <c r="F214" s="267" t="s">
        <v>1089</v>
      </c>
      <c r="G214" s="265"/>
      <c r="H214" s="268">
        <v>20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647</v>
      </c>
      <c r="AU214" s="274" t="s">
        <v>84</v>
      </c>
      <c r="AV214" s="14" t="s">
        <v>84</v>
      </c>
      <c r="AW214" s="14" t="s">
        <v>37</v>
      </c>
      <c r="AX214" s="14" t="s">
        <v>75</v>
      </c>
      <c r="AY214" s="274" t="s">
        <v>176</v>
      </c>
    </row>
    <row r="215" s="15" customFormat="1">
      <c r="A215" s="15"/>
      <c r="B215" s="275"/>
      <c r="C215" s="276"/>
      <c r="D215" s="225" t="s">
        <v>647</v>
      </c>
      <c r="E215" s="277" t="s">
        <v>32</v>
      </c>
      <c r="F215" s="278" t="s">
        <v>708</v>
      </c>
      <c r="G215" s="276"/>
      <c r="H215" s="279">
        <v>20</v>
      </c>
      <c r="I215" s="280"/>
      <c r="J215" s="276"/>
      <c r="K215" s="276"/>
      <c r="L215" s="281"/>
      <c r="M215" s="288"/>
      <c r="N215" s="289"/>
      <c r="O215" s="289"/>
      <c r="P215" s="289"/>
      <c r="Q215" s="289"/>
      <c r="R215" s="289"/>
      <c r="S215" s="289"/>
      <c r="T215" s="29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5" t="s">
        <v>647</v>
      </c>
      <c r="AU215" s="285" t="s">
        <v>84</v>
      </c>
      <c r="AV215" s="15" t="s">
        <v>95</v>
      </c>
      <c r="AW215" s="15" t="s">
        <v>37</v>
      </c>
      <c r="AX215" s="15" t="s">
        <v>82</v>
      </c>
      <c r="AY215" s="285" t="s">
        <v>176</v>
      </c>
    </row>
    <row r="216" s="2" customFormat="1" ht="37.8" customHeight="1">
      <c r="A216" s="40"/>
      <c r="B216" s="41"/>
      <c r="C216" s="230" t="s">
        <v>268</v>
      </c>
      <c r="D216" s="230" t="s">
        <v>201</v>
      </c>
      <c r="E216" s="231" t="s">
        <v>1125</v>
      </c>
      <c r="F216" s="232" t="s">
        <v>1126</v>
      </c>
      <c r="G216" s="233" t="s">
        <v>691</v>
      </c>
      <c r="H216" s="234">
        <v>14</v>
      </c>
      <c r="I216" s="235"/>
      <c r="J216" s="236">
        <f>ROUND(I216*H216,2)</f>
        <v>0</v>
      </c>
      <c r="K216" s="237"/>
      <c r="L216" s="46"/>
      <c r="M216" s="238" t="s">
        <v>32</v>
      </c>
      <c r="N216" s="239" t="s">
        <v>46</v>
      </c>
      <c r="O216" s="86"/>
      <c r="P216" s="221">
        <f>O216*H216</f>
        <v>0</v>
      </c>
      <c r="Q216" s="221">
        <v>0.088800000000000004</v>
      </c>
      <c r="R216" s="221">
        <f>Q216*H216</f>
        <v>1.2432000000000001</v>
      </c>
      <c r="S216" s="221">
        <v>0</v>
      </c>
      <c r="T216" s="22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3" t="s">
        <v>95</v>
      </c>
      <c r="AT216" s="223" t="s">
        <v>201</v>
      </c>
      <c r="AU216" s="223" t="s">
        <v>84</v>
      </c>
      <c r="AY216" s="18" t="s">
        <v>176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82</v>
      </c>
      <c r="BK216" s="224">
        <f>ROUND(I216*H216,2)</f>
        <v>0</v>
      </c>
      <c r="BL216" s="18" t="s">
        <v>95</v>
      </c>
      <c r="BM216" s="223" t="s">
        <v>1295</v>
      </c>
    </row>
    <row r="217" s="2" customFormat="1">
      <c r="A217" s="40"/>
      <c r="B217" s="41"/>
      <c r="C217" s="42"/>
      <c r="D217" s="252" t="s">
        <v>645</v>
      </c>
      <c r="E217" s="42"/>
      <c r="F217" s="253" t="s">
        <v>1128</v>
      </c>
      <c r="G217" s="42"/>
      <c r="H217" s="42"/>
      <c r="I217" s="227"/>
      <c r="J217" s="42"/>
      <c r="K217" s="42"/>
      <c r="L217" s="46"/>
      <c r="M217" s="228"/>
      <c r="N217" s="22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645</v>
      </c>
      <c r="AU217" s="18" t="s">
        <v>84</v>
      </c>
    </row>
    <row r="218" s="14" customFormat="1">
      <c r="A218" s="14"/>
      <c r="B218" s="264"/>
      <c r="C218" s="265"/>
      <c r="D218" s="225" t="s">
        <v>647</v>
      </c>
      <c r="E218" s="266" t="s">
        <v>32</v>
      </c>
      <c r="F218" s="267" t="s">
        <v>1129</v>
      </c>
      <c r="G218" s="265"/>
      <c r="H218" s="268">
        <v>14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647</v>
      </c>
      <c r="AU218" s="274" t="s">
        <v>84</v>
      </c>
      <c r="AV218" s="14" t="s">
        <v>84</v>
      </c>
      <c r="AW218" s="14" t="s">
        <v>37</v>
      </c>
      <c r="AX218" s="14" t="s">
        <v>75</v>
      </c>
      <c r="AY218" s="274" t="s">
        <v>176</v>
      </c>
    </row>
    <row r="219" s="15" customFormat="1">
      <c r="A219" s="15"/>
      <c r="B219" s="275"/>
      <c r="C219" s="276"/>
      <c r="D219" s="225" t="s">
        <v>647</v>
      </c>
      <c r="E219" s="277" t="s">
        <v>32</v>
      </c>
      <c r="F219" s="278" t="s">
        <v>708</v>
      </c>
      <c r="G219" s="276"/>
      <c r="H219" s="279">
        <v>14</v>
      </c>
      <c r="I219" s="280"/>
      <c r="J219" s="276"/>
      <c r="K219" s="276"/>
      <c r="L219" s="281"/>
      <c r="M219" s="288"/>
      <c r="N219" s="289"/>
      <c r="O219" s="289"/>
      <c r="P219" s="289"/>
      <c r="Q219" s="289"/>
      <c r="R219" s="289"/>
      <c r="S219" s="289"/>
      <c r="T219" s="29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5" t="s">
        <v>647</v>
      </c>
      <c r="AU219" s="285" t="s">
        <v>84</v>
      </c>
      <c r="AV219" s="15" t="s">
        <v>95</v>
      </c>
      <c r="AW219" s="15" t="s">
        <v>37</v>
      </c>
      <c r="AX219" s="15" t="s">
        <v>82</v>
      </c>
      <c r="AY219" s="285" t="s">
        <v>176</v>
      </c>
    </row>
    <row r="220" s="2" customFormat="1" ht="16.5" customHeight="1">
      <c r="A220" s="40"/>
      <c r="B220" s="41"/>
      <c r="C220" s="210" t="s">
        <v>272</v>
      </c>
      <c r="D220" s="210" t="s">
        <v>177</v>
      </c>
      <c r="E220" s="211" t="s">
        <v>1130</v>
      </c>
      <c r="F220" s="212" t="s">
        <v>1131</v>
      </c>
      <c r="G220" s="213" t="s">
        <v>691</v>
      </c>
      <c r="H220" s="214">
        <v>14.42</v>
      </c>
      <c r="I220" s="215"/>
      <c r="J220" s="216">
        <f>ROUND(I220*H220,2)</f>
        <v>0</v>
      </c>
      <c r="K220" s="217"/>
      <c r="L220" s="218"/>
      <c r="M220" s="219" t="s">
        <v>32</v>
      </c>
      <c r="N220" s="220" t="s">
        <v>46</v>
      </c>
      <c r="O220" s="86"/>
      <c r="P220" s="221">
        <f>O220*H220</f>
        <v>0</v>
      </c>
      <c r="Q220" s="221">
        <v>0.108</v>
      </c>
      <c r="R220" s="221">
        <f>Q220*H220</f>
        <v>1.5573600000000001</v>
      </c>
      <c r="S220" s="221">
        <v>0</v>
      </c>
      <c r="T220" s="22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3" t="s">
        <v>210</v>
      </c>
      <c r="AT220" s="223" t="s">
        <v>177</v>
      </c>
      <c r="AU220" s="223" t="s">
        <v>84</v>
      </c>
      <c r="AY220" s="18" t="s">
        <v>176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82</v>
      </c>
      <c r="BK220" s="224">
        <f>ROUND(I220*H220,2)</f>
        <v>0</v>
      </c>
      <c r="BL220" s="18" t="s">
        <v>95</v>
      </c>
      <c r="BM220" s="223" t="s">
        <v>1296</v>
      </c>
    </row>
    <row r="221" s="14" customFormat="1">
      <c r="A221" s="14"/>
      <c r="B221" s="264"/>
      <c r="C221" s="265"/>
      <c r="D221" s="225" t="s">
        <v>647</v>
      </c>
      <c r="E221" s="265"/>
      <c r="F221" s="267" t="s">
        <v>1133</v>
      </c>
      <c r="G221" s="265"/>
      <c r="H221" s="268">
        <v>14.42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647</v>
      </c>
      <c r="AU221" s="274" t="s">
        <v>84</v>
      </c>
      <c r="AV221" s="14" t="s">
        <v>84</v>
      </c>
      <c r="AW221" s="14" t="s">
        <v>4</v>
      </c>
      <c r="AX221" s="14" t="s">
        <v>82</v>
      </c>
      <c r="AY221" s="274" t="s">
        <v>176</v>
      </c>
    </row>
    <row r="222" s="11" customFormat="1" ht="22.8" customHeight="1">
      <c r="A222" s="11"/>
      <c r="B222" s="196"/>
      <c r="C222" s="197"/>
      <c r="D222" s="198" t="s">
        <v>74</v>
      </c>
      <c r="E222" s="250" t="s">
        <v>214</v>
      </c>
      <c r="F222" s="250" t="s">
        <v>655</v>
      </c>
      <c r="G222" s="197"/>
      <c r="H222" s="197"/>
      <c r="I222" s="200"/>
      <c r="J222" s="251">
        <f>BK222</f>
        <v>0</v>
      </c>
      <c r="K222" s="197"/>
      <c r="L222" s="202"/>
      <c r="M222" s="203"/>
      <c r="N222" s="204"/>
      <c r="O222" s="204"/>
      <c r="P222" s="205">
        <f>SUM(P223:P241)</f>
        <v>0</v>
      </c>
      <c r="Q222" s="204"/>
      <c r="R222" s="205">
        <f>SUM(R223:R241)</f>
        <v>6.0617368000000003</v>
      </c>
      <c r="S222" s="204"/>
      <c r="T222" s="206">
        <f>SUM(T223:T241)</f>
        <v>7.9925000000000015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07" t="s">
        <v>82</v>
      </c>
      <c r="AT222" s="208" t="s">
        <v>74</v>
      </c>
      <c r="AU222" s="208" t="s">
        <v>82</v>
      </c>
      <c r="AY222" s="207" t="s">
        <v>176</v>
      </c>
      <c r="BK222" s="209">
        <f>SUM(BK223:BK241)</f>
        <v>0</v>
      </c>
    </row>
    <row r="223" s="2" customFormat="1" ht="24.15" customHeight="1">
      <c r="A223" s="40"/>
      <c r="B223" s="41"/>
      <c r="C223" s="230" t="s">
        <v>276</v>
      </c>
      <c r="D223" s="230" t="s">
        <v>201</v>
      </c>
      <c r="E223" s="231" t="s">
        <v>1134</v>
      </c>
      <c r="F223" s="232" t="s">
        <v>1135</v>
      </c>
      <c r="G223" s="233" t="s">
        <v>792</v>
      </c>
      <c r="H223" s="234">
        <v>28</v>
      </c>
      <c r="I223" s="235"/>
      <c r="J223" s="236">
        <f>ROUND(I223*H223,2)</f>
        <v>0</v>
      </c>
      <c r="K223" s="237"/>
      <c r="L223" s="46"/>
      <c r="M223" s="238" t="s">
        <v>32</v>
      </c>
      <c r="N223" s="239" t="s">
        <v>46</v>
      </c>
      <c r="O223" s="86"/>
      <c r="P223" s="221">
        <f>O223*H223</f>
        <v>0</v>
      </c>
      <c r="Q223" s="221">
        <v>0.16849059999999999</v>
      </c>
      <c r="R223" s="221">
        <f>Q223*H223</f>
        <v>4.7177368</v>
      </c>
      <c r="S223" s="221">
        <v>0</v>
      </c>
      <c r="T223" s="22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3" t="s">
        <v>95</v>
      </c>
      <c r="AT223" s="223" t="s">
        <v>201</v>
      </c>
      <c r="AU223" s="223" t="s">
        <v>84</v>
      </c>
      <c r="AY223" s="18" t="s">
        <v>176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82</v>
      </c>
      <c r="BK223" s="224">
        <f>ROUND(I223*H223,2)</f>
        <v>0</v>
      </c>
      <c r="BL223" s="18" t="s">
        <v>95</v>
      </c>
      <c r="BM223" s="223" t="s">
        <v>1297</v>
      </c>
    </row>
    <row r="224" s="2" customFormat="1">
      <c r="A224" s="40"/>
      <c r="B224" s="41"/>
      <c r="C224" s="42"/>
      <c r="D224" s="252" t="s">
        <v>645</v>
      </c>
      <c r="E224" s="42"/>
      <c r="F224" s="253" t="s">
        <v>1137</v>
      </c>
      <c r="G224" s="42"/>
      <c r="H224" s="42"/>
      <c r="I224" s="227"/>
      <c r="J224" s="42"/>
      <c r="K224" s="42"/>
      <c r="L224" s="46"/>
      <c r="M224" s="228"/>
      <c r="N224" s="22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645</v>
      </c>
      <c r="AU224" s="18" t="s">
        <v>84</v>
      </c>
    </row>
    <row r="225" s="13" customFormat="1">
      <c r="A225" s="13"/>
      <c r="B225" s="254"/>
      <c r="C225" s="255"/>
      <c r="D225" s="225" t="s">
        <v>647</v>
      </c>
      <c r="E225" s="256" t="s">
        <v>32</v>
      </c>
      <c r="F225" s="257" t="s">
        <v>1138</v>
      </c>
      <c r="G225" s="255"/>
      <c r="H225" s="256" t="s">
        <v>32</v>
      </c>
      <c r="I225" s="258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647</v>
      </c>
      <c r="AU225" s="263" t="s">
        <v>84</v>
      </c>
      <c r="AV225" s="13" t="s">
        <v>82</v>
      </c>
      <c r="AW225" s="13" t="s">
        <v>37</v>
      </c>
      <c r="AX225" s="13" t="s">
        <v>75</v>
      </c>
      <c r="AY225" s="263" t="s">
        <v>176</v>
      </c>
    </row>
    <row r="226" s="14" customFormat="1">
      <c r="A226" s="14"/>
      <c r="B226" s="264"/>
      <c r="C226" s="265"/>
      <c r="D226" s="225" t="s">
        <v>647</v>
      </c>
      <c r="E226" s="266" t="s">
        <v>32</v>
      </c>
      <c r="F226" s="267" t="s">
        <v>1139</v>
      </c>
      <c r="G226" s="265"/>
      <c r="H226" s="268">
        <v>28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647</v>
      </c>
      <c r="AU226" s="274" t="s">
        <v>84</v>
      </c>
      <c r="AV226" s="14" t="s">
        <v>84</v>
      </c>
      <c r="AW226" s="14" t="s">
        <v>37</v>
      </c>
      <c r="AX226" s="14" t="s">
        <v>75</v>
      </c>
      <c r="AY226" s="274" t="s">
        <v>176</v>
      </c>
    </row>
    <row r="227" s="15" customFormat="1">
      <c r="A227" s="15"/>
      <c r="B227" s="275"/>
      <c r="C227" s="276"/>
      <c r="D227" s="225" t="s">
        <v>647</v>
      </c>
      <c r="E227" s="277" t="s">
        <v>32</v>
      </c>
      <c r="F227" s="278" t="s">
        <v>708</v>
      </c>
      <c r="G227" s="276"/>
      <c r="H227" s="279">
        <v>28</v>
      </c>
      <c r="I227" s="280"/>
      <c r="J227" s="276"/>
      <c r="K227" s="276"/>
      <c r="L227" s="281"/>
      <c r="M227" s="288"/>
      <c r="N227" s="289"/>
      <c r="O227" s="289"/>
      <c r="P227" s="289"/>
      <c r="Q227" s="289"/>
      <c r="R227" s="289"/>
      <c r="S227" s="289"/>
      <c r="T227" s="29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5" t="s">
        <v>647</v>
      </c>
      <c r="AU227" s="285" t="s">
        <v>84</v>
      </c>
      <c r="AV227" s="15" t="s">
        <v>95</v>
      </c>
      <c r="AW227" s="15" t="s">
        <v>37</v>
      </c>
      <c r="AX227" s="15" t="s">
        <v>82</v>
      </c>
      <c r="AY227" s="285" t="s">
        <v>176</v>
      </c>
    </row>
    <row r="228" s="2" customFormat="1" ht="16.5" customHeight="1">
      <c r="A228" s="40"/>
      <c r="B228" s="41"/>
      <c r="C228" s="210" t="s">
        <v>280</v>
      </c>
      <c r="D228" s="210" t="s">
        <v>177</v>
      </c>
      <c r="E228" s="211" t="s">
        <v>1140</v>
      </c>
      <c r="F228" s="212" t="s">
        <v>1141</v>
      </c>
      <c r="G228" s="213" t="s">
        <v>792</v>
      </c>
      <c r="H228" s="214">
        <v>28</v>
      </c>
      <c r="I228" s="215"/>
      <c r="J228" s="216">
        <f>ROUND(I228*H228,2)</f>
        <v>0</v>
      </c>
      <c r="K228" s="217"/>
      <c r="L228" s="218"/>
      <c r="M228" s="219" t="s">
        <v>32</v>
      </c>
      <c r="N228" s="220" t="s">
        <v>46</v>
      </c>
      <c r="O228" s="86"/>
      <c r="P228" s="221">
        <f>O228*H228</f>
        <v>0</v>
      </c>
      <c r="Q228" s="221">
        <v>0.048000000000000001</v>
      </c>
      <c r="R228" s="221">
        <f>Q228*H228</f>
        <v>1.3440000000000001</v>
      </c>
      <c r="S228" s="221">
        <v>0</v>
      </c>
      <c r="T228" s="22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3" t="s">
        <v>181</v>
      </c>
      <c r="AT228" s="223" t="s">
        <v>177</v>
      </c>
      <c r="AU228" s="223" t="s">
        <v>84</v>
      </c>
      <c r="AY228" s="18" t="s">
        <v>176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82</v>
      </c>
      <c r="BK228" s="224">
        <f>ROUND(I228*H228,2)</f>
        <v>0</v>
      </c>
      <c r="BL228" s="18" t="s">
        <v>181</v>
      </c>
      <c r="BM228" s="223" t="s">
        <v>1298</v>
      </c>
    </row>
    <row r="229" s="2" customFormat="1" ht="16.5" customHeight="1">
      <c r="A229" s="40"/>
      <c r="B229" s="41"/>
      <c r="C229" s="230" t="s">
        <v>284</v>
      </c>
      <c r="D229" s="230" t="s">
        <v>201</v>
      </c>
      <c r="E229" s="231" t="s">
        <v>1299</v>
      </c>
      <c r="F229" s="232" t="s">
        <v>1300</v>
      </c>
      <c r="G229" s="233" t="s">
        <v>643</v>
      </c>
      <c r="H229" s="234">
        <v>3.125</v>
      </c>
      <c r="I229" s="235"/>
      <c r="J229" s="236">
        <f>ROUND(I229*H229,2)</f>
        <v>0</v>
      </c>
      <c r="K229" s="237"/>
      <c r="L229" s="46"/>
      <c r="M229" s="238" t="s">
        <v>32</v>
      </c>
      <c r="N229" s="239" t="s">
        <v>46</v>
      </c>
      <c r="O229" s="86"/>
      <c r="P229" s="221">
        <f>O229*H229</f>
        <v>0</v>
      </c>
      <c r="Q229" s="221">
        <v>0</v>
      </c>
      <c r="R229" s="221">
        <f>Q229*H229</f>
        <v>0</v>
      </c>
      <c r="S229" s="221">
        <v>2.2000000000000002</v>
      </c>
      <c r="T229" s="222">
        <f>S229*H229</f>
        <v>6.8750000000000009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3" t="s">
        <v>95</v>
      </c>
      <c r="AT229" s="223" t="s">
        <v>201</v>
      </c>
      <c r="AU229" s="223" t="s">
        <v>84</v>
      </c>
      <c r="AY229" s="18" t="s">
        <v>176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82</v>
      </c>
      <c r="BK229" s="224">
        <f>ROUND(I229*H229,2)</f>
        <v>0</v>
      </c>
      <c r="BL229" s="18" t="s">
        <v>95</v>
      </c>
      <c r="BM229" s="223" t="s">
        <v>1301</v>
      </c>
    </row>
    <row r="230" s="2" customFormat="1">
      <c r="A230" s="40"/>
      <c r="B230" s="41"/>
      <c r="C230" s="42"/>
      <c r="D230" s="252" t="s">
        <v>645</v>
      </c>
      <c r="E230" s="42"/>
      <c r="F230" s="253" t="s">
        <v>1302</v>
      </c>
      <c r="G230" s="42"/>
      <c r="H230" s="42"/>
      <c r="I230" s="227"/>
      <c r="J230" s="42"/>
      <c r="K230" s="42"/>
      <c r="L230" s="46"/>
      <c r="M230" s="228"/>
      <c r="N230" s="22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645</v>
      </c>
      <c r="AU230" s="18" t="s">
        <v>84</v>
      </c>
    </row>
    <row r="231" s="13" customFormat="1">
      <c r="A231" s="13"/>
      <c r="B231" s="254"/>
      <c r="C231" s="255"/>
      <c r="D231" s="225" t="s">
        <v>647</v>
      </c>
      <c r="E231" s="256" t="s">
        <v>32</v>
      </c>
      <c r="F231" s="257" t="s">
        <v>1303</v>
      </c>
      <c r="G231" s="255"/>
      <c r="H231" s="256" t="s">
        <v>32</v>
      </c>
      <c r="I231" s="258"/>
      <c r="J231" s="255"/>
      <c r="K231" s="255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647</v>
      </c>
      <c r="AU231" s="263" t="s">
        <v>84</v>
      </c>
      <c r="AV231" s="13" t="s">
        <v>82</v>
      </c>
      <c r="AW231" s="13" t="s">
        <v>37</v>
      </c>
      <c r="AX231" s="13" t="s">
        <v>75</v>
      </c>
      <c r="AY231" s="263" t="s">
        <v>176</v>
      </c>
    </row>
    <row r="232" s="14" customFormat="1">
      <c r="A232" s="14"/>
      <c r="B232" s="264"/>
      <c r="C232" s="265"/>
      <c r="D232" s="225" t="s">
        <v>647</v>
      </c>
      <c r="E232" s="266" t="s">
        <v>32</v>
      </c>
      <c r="F232" s="267" t="s">
        <v>1304</v>
      </c>
      <c r="G232" s="265"/>
      <c r="H232" s="268">
        <v>3.125</v>
      </c>
      <c r="I232" s="269"/>
      <c r="J232" s="265"/>
      <c r="K232" s="265"/>
      <c r="L232" s="270"/>
      <c r="M232" s="271"/>
      <c r="N232" s="272"/>
      <c r="O232" s="272"/>
      <c r="P232" s="272"/>
      <c r="Q232" s="272"/>
      <c r="R232" s="272"/>
      <c r="S232" s="272"/>
      <c r="T232" s="27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4" t="s">
        <v>647</v>
      </c>
      <c r="AU232" s="274" t="s">
        <v>84</v>
      </c>
      <c r="AV232" s="14" t="s">
        <v>84</v>
      </c>
      <c r="AW232" s="14" t="s">
        <v>37</v>
      </c>
      <c r="AX232" s="14" t="s">
        <v>75</v>
      </c>
      <c r="AY232" s="274" t="s">
        <v>176</v>
      </c>
    </row>
    <row r="233" s="15" customFormat="1">
      <c r="A233" s="15"/>
      <c r="B233" s="275"/>
      <c r="C233" s="276"/>
      <c r="D233" s="225" t="s">
        <v>647</v>
      </c>
      <c r="E233" s="277" t="s">
        <v>32</v>
      </c>
      <c r="F233" s="278" t="s">
        <v>708</v>
      </c>
      <c r="G233" s="276"/>
      <c r="H233" s="279">
        <v>3.125</v>
      </c>
      <c r="I233" s="280"/>
      <c r="J233" s="276"/>
      <c r="K233" s="276"/>
      <c r="L233" s="281"/>
      <c r="M233" s="288"/>
      <c r="N233" s="289"/>
      <c r="O233" s="289"/>
      <c r="P233" s="289"/>
      <c r="Q233" s="289"/>
      <c r="R233" s="289"/>
      <c r="S233" s="289"/>
      <c r="T233" s="29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5" t="s">
        <v>647</v>
      </c>
      <c r="AU233" s="285" t="s">
        <v>84</v>
      </c>
      <c r="AV233" s="15" t="s">
        <v>95</v>
      </c>
      <c r="AW233" s="15" t="s">
        <v>37</v>
      </c>
      <c r="AX233" s="15" t="s">
        <v>82</v>
      </c>
      <c r="AY233" s="285" t="s">
        <v>176</v>
      </c>
    </row>
    <row r="234" s="2" customFormat="1" ht="16.5" customHeight="1">
      <c r="A234" s="40"/>
      <c r="B234" s="41"/>
      <c r="C234" s="230" t="s">
        <v>288</v>
      </c>
      <c r="D234" s="230" t="s">
        <v>201</v>
      </c>
      <c r="E234" s="231" t="s">
        <v>1305</v>
      </c>
      <c r="F234" s="232" t="s">
        <v>1306</v>
      </c>
      <c r="G234" s="233" t="s">
        <v>180</v>
      </c>
      <c r="H234" s="234">
        <v>5</v>
      </c>
      <c r="I234" s="235"/>
      <c r="J234" s="236">
        <f>ROUND(I234*H234,2)</f>
        <v>0</v>
      </c>
      <c r="K234" s="237"/>
      <c r="L234" s="46"/>
      <c r="M234" s="238" t="s">
        <v>32</v>
      </c>
      <c r="N234" s="239" t="s">
        <v>46</v>
      </c>
      <c r="O234" s="86"/>
      <c r="P234" s="221">
        <f>O234*H234</f>
        <v>0</v>
      </c>
      <c r="Q234" s="221">
        <v>0</v>
      </c>
      <c r="R234" s="221">
        <f>Q234*H234</f>
        <v>0</v>
      </c>
      <c r="S234" s="221">
        <v>0.16800000000000001</v>
      </c>
      <c r="T234" s="222">
        <f>S234*H234</f>
        <v>0.84000000000000008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3" t="s">
        <v>95</v>
      </c>
      <c r="AT234" s="223" t="s">
        <v>201</v>
      </c>
      <c r="AU234" s="223" t="s">
        <v>84</v>
      </c>
      <c r="AY234" s="18" t="s">
        <v>176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82</v>
      </c>
      <c r="BK234" s="224">
        <f>ROUND(I234*H234,2)</f>
        <v>0</v>
      </c>
      <c r="BL234" s="18" t="s">
        <v>95</v>
      </c>
      <c r="BM234" s="223" t="s">
        <v>1307</v>
      </c>
    </row>
    <row r="235" s="2" customFormat="1">
      <c r="A235" s="40"/>
      <c r="B235" s="41"/>
      <c r="C235" s="42"/>
      <c r="D235" s="252" t="s">
        <v>645</v>
      </c>
      <c r="E235" s="42"/>
      <c r="F235" s="253" t="s">
        <v>1308</v>
      </c>
      <c r="G235" s="42"/>
      <c r="H235" s="42"/>
      <c r="I235" s="227"/>
      <c r="J235" s="42"/>
      <c r="K235" s="42"/>
      <c r="L235" s="46"/>
      <c r="M235" s="228"/>
      <c r="N235" s="22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645</v>
      </c>
      <c r="AU235" s="18" t="s">
        <v>84</v>
      </c>
    </row>
    <row r="236" s="14" customFormat="1">
      <c r="A236" s="14"/>
      <c r="B236" s="264"/>
      <c r="C236" s="265"/>
      <c r="D236" s="225" t="s">
        <v>647</v>
      </c>
      <c r="E236" s="266" t="s">
        <v>32</v>
      </c>
      <c r="F236" s="267" t="s">
        <v>196</v>
      </c>
      <c r="G236" s="265"/>
      <c r="H236" s="268">
        <v>5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647</v>
      </c>
      <c r="AU236" s="274" t="s">
        <v>84</v>
      </c>
      <c r="AV236" s="14" t="s">
        <v>84</v>
      </c>
      <c r="AW236" s="14" t="s">
        <v>37</v>
      </c>
      <c r="AX236" s="14" t="s">
        <v>75</v>
      </c>
      <c r="AY236" s="274" t="s">
        <v>176</v>
      </c>
    </row>
    <row r="237" s="15" customFormat="1">
      <c r="A237" s="15"/>
      <c r="B237" s="275"/>
      <c r="C237" s="276"/>
      <c r="D237" s="225" t="s">
        <v>647</v>
      </c>
      <c r="E237" s="277" t="s">
        <v>32</v>
      </c>
      <c r="F237" s="278" t="s">
        <v>708</v>
      </c>
      <c r="G237" s="276"/>
      <c r="H237" s="279">
        <v>5</v>
      </c>
      <c r="I237" s="280"/>
      <c r="J237" s="276"/>
      <c r="K237" s="276"/>
      <c r="L237" s="281"/>
      <c r="M237" s="288"/>
      <c r="N237" s="289"/>
      <c r="O237" s="289"/>
      <c r="P237" s="289"/>
      <c r="Q237" s="289"/>
      <c r="R237" s="289"/>
      <c r="S237" s="289"/>
      <c r="T237" s="29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5" t="s">
        <v>647</v>
      </c>
      <c r="AU237" s="285" t="s">
        <v>84</v>
      </c>
      <c r="AV237" s="15" t="s">
        <v>95</v>
      </c>
      <c r="AW237" s="15" t="s">
        <v>37</v>
      </c>
      <c r="AX237" s="15" t="s">
        <v>82</v>
      </c>
      <c r="AY237" s="285" t="s">
        <v>176</v>
      </c>
    </row>
    <row r="238" s="2" customFormat="1" ht="16.5" customHeight="1">
      <c r="A238" s="40"/>
      <c r="B238" s="41"/>
      <c r="C238" s="230" t="s">
        <v>292</v>
      </c>
      <c r="D238" s="230" t="s">
        <v>201</v>
      </c>
      <c r="E238" s="231" t="s">
        <v>1309</v>
      </c>
      <c r="F238" s="232" t="s">
        <v>1310</v>
      </c>
      <c r="G238" s="233" t="s">
        <v>792</v>
      </c>
      <c r="H238" s="234">
        <v>7.5</v>
      </c>
      <c r="I238" s="235"/>
      <c r="J238" s="236">
        <f>ROUND(I238*H238,2)</f>
        <v>0</v>
      </c>
      <c r="K238" s="237"/>
      <c r="L238" s="46"/>
      <c r="M238" s="238" t="s">
        <v>32</v>
      </c>
      <c r="N238" s="239" t="s">
        <v>46</v>
      </c>
      <c r="O238" s="86"/>
      <c r="P238" s="221">
        <f>O238*H238</f>
        <v>0</v>
      </c>
      <c r="Q238" s="221">
        <v>0</v>
      </c>
      <c r="R238" s="221">
        <f>Q238*H238</f>
        <v>0</v>
      </c>
      <c r="S238" s="221">
        <v>0.036999999999999998</v>
      </c>
      <c r="T238" s="222">
        <f>S238*H238</f>
        <v>0.27749999999999997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3" t="s">
        <v>95</v>
      </c>
      <c r="AT238" s="223" t="s">
        <v>201</v>
      </c>
      <c r="AU238" s="223" t="s">
        <v>84</v>
      </c>
      <c r="AY238" s="18" t="s">
        <v>176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8" t="s">
        <v>82</v>
      </c>
      <c r="BK238" s="224">
        <f>ROUND(I238*H238,2)</f>
        <v>0</v>
      </c>
      <c r="BL238" s="18" t="s">
        <v>95</v>
      </c>
      <c r="BM238" s="223" t="s">
        <v>1311</v>
      </c>
    </row>
    <row r="239" s="2" customFormat="1">
      <c r="A239" s="40"/>
      <c r="B239" s="41"/>
      <c r="C239" s="42"/>
      <c r="D239" s="252" t="s">
        <v>645</v>
      </c>
      <c r="E239" s="42"/>
      <c r="F239" s="253" t="s">
        <v>1312</v>
      </c>
      <c r="G239" s="42"/>
      <c r="H239" s="42"/>
      <c r="I239" s="227"/>
      <c r="J239" s="42"/>
      <c r="K239" s="42"/>
      <c r="L239" s="46"/>
      <c r="M239" s="228"/>
      <c r="N239" s="22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8" t="s">
        <v>645</v>
      </c>
      <c r="AU239" s="18" t="s">
        <v>84</v>
      </c>
    </row>
    <row r="240" s="14" customFormat="1">
      <c r="A240" s="14"/>
      <c r="B240" s="264"/>
      <c r="C240" s="265"/>
      <c r="D240" s="225" t="s">
        <v>647</v>
      </c>
      <c r="E240" s="266" t="s">
        <v>32</v>
      </c>
      <c r="F240" s="267" t="s">
        <v>1313</v>
      </c>
      <c r="G240" s="265"/>
      <c r="H240" s="268">
        <v>7.5</v>
      </c>
      <c r="I240" s="269"/>
      <c r="J240" s="265"/>
      <c r="K240" s="265"/>
      <c r="L240" s="270"/>
      <c r="M240" s="271"/>
      <c r="N240" s="272"/>
      <c r="O240" s="272"/>
      <c r="P240" s="272"/>
      <c r="Q240" s="272"/>
      <c r="R240" s="272"/>
      <c r="S240" s="272"/>
      <c r="T240" s="27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4" t="s">
        <v>647</v>
      </c>
      <c r="AU240" s="274" t="s">
        <v>84</v>
      </c>
      <c r="AV240" s="14" t="s">
        <v>84</v>
      </c>
      <c r="AW240" s="14" t="s">
        <v>37</v>
      </c>
      <c r="AX240" s="14" t="s">
        <v>75</v>
      </c>
      <c r="AY240" s="274" t="s">
        <v>176</v>
      </c>
    </row>
    <row r="241" s="15" customFormat="1">
      <c r="A241" s="15"/>
      <c r="B241" s="275"/>
      <c r="C241" s="276"/>
      <c r="D241" s="225" t="s">
        <v>647</v>
      </c>
      <c r="E241" s="277" t="s">
        <v>32</v>
      </c>
      <c r="F241" s="278" t="s">
        <v>708</v>
      </c>
      <c r="G241" s="276"/>
      <c r="H241" s="279">
        <v>7.5</v>
      </c>
      <c r="I241" s="280"/>
      <c r="J241" s="276"/>
      <c r="K241" s="276"/>
      <c r="L241" s="281"/>
      <c r="M241" s="288"/>
      <c r="N241" s="289"/>
      <c r="O241" s="289"/>
      <c r="P241" s="289"/>
      <c r="Q241" s="289"/>
      <c r="R241" s="289"/>
      <c r="S241" s="289"/>
      <c r="T241" s="29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5" t="s">
        <v>647</v>
      </c>
      <c r="AU241" s="285" t="s">
        <v>84</v>
      </c>
      <c r="AV241" s="15" t="s">
        <v>95</v>
      </c>
      <c r="AW241" s="15" t="s">
        <v>37</v>
      </c>
      <c r="AX241" s="15" t="s">
        <v>82</v>
      </c>
      <c r="AY241" s="285" t="s">
        <v>176</v>
      </c>
    </row>
    <row r="242" s="11" customFormat="1" ht="22.8" customHeight="1">
      <c r="A242" s="11"/>
      <c r="B242" s="196"/>
      <c r="C242" s="197"/>
      <c r="D242" s="198" t="s">
        <v>74</v>
      </c>
      <c r="E242" s="250" t="s">
        <v>660</v>
      </c>
      <c r="F242" s="250" t="s">
        <v>661</v>
      </c>
      <c r="G242" s="197"/>
      <c r="H242" s="197"/>
      <c r="I242" s="200"/>
      <c r="J242" s="251">
        <f>BK242</f>
        <v>0</v>
      </c>
      <c r="K242" s="197"/>
      <c r="L242" s="202"/>
      <c r="M242" s="203"/>
      <c r="N242" s="204"/>
      <c r="O242" s="204"/>
      <c r="P242" s="205">
        <f>SUM(P243:P259)</f>
        <v>0</v>
      </c>
      <c r="Q242" s="204"/>
      <c r="R242" s="205">
        <f>SUM(R243:R259)</f>
        <v>0</v>
      </c>
      <c r="S242" s="204"/>
      <c r="T242" s="206">
        <f>SUM(T243:T259)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207" t="s">
        <v>82</v>
      </c>
      <c r="AT242" s="208" t="s">
        <v>74</v>
      </c>
      <c r="AU242" s="208" t="s">
        <v>82</v>
      </c>
      <c r="AY242" s="207" t="s">
        <v>176</v>
      </c>
      <c r="BK242" s="209">
        <f>SUM(BK243:BK259)</f>
        <v>0</v>
      </c>
    </row>
    <row r="243" s="2" customFormat="1" ht="24.15" customHeight="1">
      <c r="A243" s="40"/>
      <c r="B243" s="41"/>
      <c r="C243" s="230" t="s">
        <v>297</v>
      </c>
      <c r="D243" s="230" t="s">
        <v>201</v>
      </c>
      <c r="E243" s="231" t="s">
        <v>662</v>
      </c>
      <c r="F243" s="232" t="s">
        <v>663</v>
      </c>
      <c r="G243" s="233" t="s">
        <v>664</v>
      </c>
      <c r="H243" s="234">
        <v>41.133000000000003</v>
      </c>
      <c r="I243" s="235"/>
      <c r="J243" s="236">
        <f>ROUND(I243*H243,2)</f>
        <v>0</v>
      </c>
      <c r="K243" s="237"/>
      <c r="L243" s="46"/>
      <c r="M243" s="238" t="s">
        <v>32</v>
      </c>
      <c r="N243" s="239" t="s">
        <v>46</v>
      </c>
      <c r="O243" s="86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3" t="s">
        <v>95</v>
      </c>
      <c r="AT243" s="223" t="s">
        <v>201</v>
      </c>
      <c r="AU243" s="223" t="s">
        <v>84</v>
      </c>
      <c r="AY243" s="18" t="s">
        <v>176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8" t="s">
        <v>82</v>
      </c>
      <c r="BK243" s="224">
        <f>ROUND(I243*H243,2)</f>
        <v>0</v>
      </c>
      <c r="BL243" s="18" t="s">
        <v>95</v>
      </c>
      <c r="BM243" s="223" t="s">
        <v>1314</v>
      </c>
    </row>
    <row r="244" s="2" customFormat="1">
      <c r="A244" s="40"/>
      <c r="B244" s="41"/>
      <c r="C244" s="42"/>
      <c r="D244" s="252" t="s">
        <v>645</v>
      </c>
      <c r="E244" s="42"/>
      <c r="F244" s="253" t="s">
        <v>666</v>
      </c>
      <c r="G244" s="42"/>
      <c r="H244" s="42"/>
      <c r="I244" s="227"/>
      <c r="J244" s="42"/>
      <c r="K244" s="42"/>
      <c r="L244" s="46"/>
      <c r="M244" s="228"/>
      <c r="N244" s="229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645</v>
      </c>
      <c r="AU244" s="18" t="s">
        <v>84</v>
      </c>
    </row>
    <row r="245" s="2" customFormat="1" ht="24.15" customHeight="1">
      <c r="A245" s="40"/>
      <c r="B245" s="41"/>
      <c r="C245" s="230" t="s">
        <v>301</v>
      </c>
      <c r="D245" s="230" t="s">
        <v>201</v>
      </c>
      <c r="E245" s="231" t="s">
        <v>667</v>
      </c>
      <c r="F245" s="232" t="s">
        <v>668</v>
      </c>
      <c r="G245" s="233" t="s">
        <v>664</v>
      </c>
      <c r="H245" s="234">
        <v>571.97000000000003</v>
      </c>
      <c r="I245" s="235"/>
      <c r="J245" s="236">
        <f>ROUND(I245*H245,2)</f>
        <v>0</v>
      </c>
      <c r="K245" s="237"/>
      <c r="L245" s="46"/>
      <c r="M245" s="238" t="s">
        <v>32</v>
      </c>
      <c r="N245" s="239" t="s">
        <v>46</v>
      </c>
      <c r="O245" s="86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3" t="s">
        <v>95</v>
      </c>
      <c r="AT245" s="223" t="s">
        <v>201</v>
      </c>
      <c r="AU245" s="223" t="s">
        <v>84</v>
      </c>
      <c r="AY245" s="18" t="s">
        <v>176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8" t="s">
        <v>82</v>
      </c>
      <c r="BK245" s="224">
        <f>ROUND(I245*H245,2)</f>
        <v>0</v>
      </c>
      <c r="BL245" s="18" t="s">
        <v>95</v>
      </c>
      <c r="BM245" s="223" t="s">
        <v>1315</v>
      </c>
    </row>
    <row r="246" s="2" customFormat="1">
      <c r="A246" s="40"/>
      <c r="B246" s="41"/>
      <c r="C246" s="42"/>
      <c r="D246" s="252" t="s">
        <v>645</v>
      </c>
      <c r="E246" s="42"/>
      <c r="F246" s="253" t="s">
        <v>670</v>
      </c>
      <c r="G246" s="42"/>
      <c r="H246" s="42"/>
      <c r="I246" s="227"/>
      <c r="J246" s="42"/>
      <c r="K246" s="42"/>
      <c r="L246" s="46"/>
      <c r="M246" s="228"/>
      <c r="N246" s="229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645</v>
      </c>
      <c r="AU246" s="18" t="s">
        <v>84</v>
      </c>
    </row>
    <row r="247" s="14" customFormat="1">
      <c r="A247" s="14"/>
      <c r="B247" s="264"/>
      <c r="C247" s="265"/>
      <c r="D247" s="225" t="s">
        <v>647</v>
      </c>
      <c r="E247" s="266" t="s">
        <v>32</v>
      </c>
      <c r="F247" s="267" t="s">
        <v>1316</v>
      </c>
      <c r="G247" s="265"/>
      <c r="H247" s="268">
        <v>571.97000000000003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647</v>
      </c>
      <c r="AU247" s="274" t="s">
        <v>84</v>
      </c>
      <c r="AV247" s="14" t="s">
        <v>84</v>
      </c>
      <c r="AW247" s="14" t="s">
        <v>37</v>
      </c>
      <c r="AX247" s="14" t="s">
        <v>75</v>
      </c>
      <c r="AY247" s="274" t="s">
        <v>176</v>
      </c>
    </row>
    <row r="248" s="15" customFormat="1">
      <c r="A248" s="15"/>
      <c r="B248" s="275"/>
      <c r="C248" s="276"/>
      <c r="D248" s="225" t="s">
        <v>647</v>
      </c>
      <c r="E248" s="277" t="s">
        <v>32</v>
      </c>
      <c r="F248" s="278" t="s">
        <v>708</v>
      </c>
      <c r="G248" s="276"/>
      <c r="H248" s="279">
        <v>571.97000000000003</v>
      </c>
      <c r="I248" s="280"/>
      <c r="J248" s="276"/>
      <c r="K248" s="276"/>
      <c r="L248" s="281"/>
      <c r="M248" s="288"/>
      <c r="N248" s="289"/>
      <c r="O248" s="289"/>
      <c r="P248" s="289"/>
      <c r="Q248" s="289"/>
      <c r="R248" s="289"/>
      <c r="S248" s="289"/>
      <c r="T248" s="29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5" t="s">
        <v>647</v>
      </c>
      <c r="AU248" s="285" t="s">
        <v>84</v>
      </c>
      <c r="AV248" s="15" t="s">
        <v>95</v>
      </c>
      <c r="AW248" s="15" t="s">
        <v>37</v>
      </c>
      <c r="AX248" s="15" t="s">
        <v>82</v>
      </c>
      <c r="AY248" s="285" t="s">
        <v>176</v>
      </c>
    </row>
    <row r="249" s="2" customFormat="1" ht="16.5" customHeight="1">
      <c r="A249" s="40"/>
      <c r="B249" s="41"/>
      <c r="C249" s="230" t="s">
        <v>305</v>
      </c>
      <c r="D249" s="230" t="s">
        <v>201</v>
      </c>
      <c r="E249" s="231" t="s">
        <v>1145</v>
      </c>
      <c r="F249" s="232" t="s">
        <v>1146</v>
      </c>
      <c r="G249" s="233" t="s">
        <v>664</v>
      </c>
      <c r="H249" s="234">
        <v>41.133000000000003</v>
      </c>
      <c r="I249" s="235"/>
      <c r="J249" s="236">
        <f>ROUND(I249*H249,2)</f>
        <v>0</v>
      </c>
      <c r="K249" s="237"/>
      <c r="L249" s="46"/>
      <c r="M249" s="238" t="s">
        <v>32</v>
      </c>
      <c r="N249" s="239" t="s">
        <v>46</v>
      </c>
      <c r="O249" s="86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3" t="s">
        <v>95</v>
      </c>
      <c r="AT249" s="223" t="s">
        <v>201</v>
      </c>
      <c r="AU249" s="223" t="s">
        <v>84</v>
      </c>
      <c r="AY249" s="18" t="s">
        <v>176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8" t="s">
        <v>82</v>
      </c>
      <c r="BK249" s="224">
        <f>ROUND(I249*H249,2)</f>
        <v>0</v>
      </c>
      <c r="BL249" s="18" t="s">
        <v>95</v>
      </c>
      <c r="BM249" s="223" t="s">
        <v>1317</v>
      </c>
    </row>
    <row r="250" s="2" customFormat="1">
      <c r="A250" s="40"/>
      <c r="B250" s="41"/>
      <c r="C250" s="42"/>
      <c r="D250" s="252" t="s">
        <v>645</v>
      </c>
      <c r="E250" s="42"/>
      <c r="F250" s="253" t="s">
        <v>1148</v>
      </c>
      <c r="G250" s="42"/>
      <c r="H250" s="42"/>
      <c r="I250" s="227"/>
      <c r="J250" s="42"/>
      <c r="K250" s="42"/>
      <c r="L250" s="46"/>
      <c r="M250" s="228"/>
      <c r="N250" s="229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645</v>
      </c>
      <c r="AU250" s="18" t="s">
        <v>84</v>
      </c>
    </row>
    <row r="251" s="2" customFormat="1" ht="24.15" customHeight="1">
      <c r="A251" s="40"/>
      <c r="B251" s="41"/>
      <c r="C251" s="230" t="s">
        <v>309</v>
      </c>
      <c r="D251" s="230" t="s">
        <v>201</v>
      </c>
      <c r="E251" s="231" t="s">
        <v>1318</v>
      </c>
      <c r="F251" s="232" t="s">
        <v>1319</v>
      </c>
      <c r="G251" s="233" t="s">
        <v>664</v>
      </c>
      <c r="H251" s="234">
        <v>6.875</v>
      </c>
      <c r="I251" s="235"/>
      <c r="J251" s="236">
        <f>ROUND(I251*H251,2)</f>
        <v>0</v>
      </c>
      <c r="K251" s="237"/>
      <c r="L251" s="46"/>
      <c r="M251" s="238" t="s">
        <v>32</v>
      </c>
      <c r="N251" s="239" t="s">
        <v>46</v>
      </c>
      <c r="O251" s="86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3" t="s">
        <v>95</v>
      </c>
      <c r="AT251" s="223" t="s">
        <v>201</v>
      </c>
      <c r="AU251" s="223" t="s">
        <v>84</v>
      </c>
      <c r="AY251" s="18" t="s">
        <v>176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8" t="s">
        <v>82</v>
      </c>
      <c r="BK251" s="224">
        <f>ROUND(I251*H251,2)</f>
        <v>0</v>
      </c>
      <c r="BL251" s="18" t="s">
        <v>95</v>
      </c>
      <c r="BM251" s="223" t="s">
        <v>1320</v>
      </c>
    </row>
    <row r="252" s="2" customFormat="1">
      <c r="A252" s="40"/>
      <c r="B252" s="41"/>
      <c r="C252" s="42"/>
      <c r="D252" s="252" t="s">
        <v>645</v>
      </c>
      <c r="E252" s="42"/>
      <c r="F252" s="253" t="s">
        <v>1321</v>
      </c>
      <c r="G252" s="42"/>
      <c r="H252" s="42"/>
      <c r="I252" s="227"/>
      <c r="J252" s="42"/>
      <c r="K252" s="42"/>
      <c r="L252" s="46"/>
      <c r="M252" s="228"/>
      <c r="N252" s="22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645</v>
      </c>
      <c r="AU252" s="18" t="s">
        <v>84</v>
      </c>
    </row>
    <row r="253" s="14" customFormat="1">
      <c r="A253" s="14"/>
      <c r="B253" s="264"/>
      <c r="C253" s="265"/>
      <c r="D253" s="225" t="s">
        <v>647</v>
      </c>
      <c r="E253" s="266" t="s">
        <v>32</v>
      </c>
      <c r="F253" s="267" t="s">
        <v>1322</v>
      </c>
      <c r="G253" s="265"/>
      <c r="H253" s="268">
        <v>6.875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647</v>
      </c>
      <c r="AU253" s="274" t="s">
        <v>84</v>
      </c>
      <c r="AV253" s="14" t="s">
        <v>84</v>
      </c>
      <c r="AW253" s="14" t="s">
        <v>37</v>
      </c>
      <c r="AX253" s="14" t="s">
        <v>82</v>
      </c>
      <c r="AY253" s="274" t="s">
        <v>176</v>
      </c>
    </row>
    <row r="254" s="2" customFormat="1" ht="24.15" customHeight="1">
      <c r="A254" s="40"/>
      <c r="B254" s="41"/>
      <c r="C254" s="230" t="s">
        <v>313</v>
      </c>
      <c r="D254" s="230" t="s">
        <v>201</v>
      </c>
      <c r="E254" s="231" t="s">
        <v>672</v>
      </c>
      <c r="F254" s="232" t="s">
        <v>673</v>
      </c>
      <c r="G254" s="233" t="s">
        <v>664</v>
      </c>
      <c r="H254" s="234">
        <v>9.9399999999999995</v>
      </c>
      <c r="I254" s="235"/>
      <c r="J254" s="236">
        <f>ROUND(I254*H254,2)</f>
        <v>0</v>
      </c>
      <c r="K254" s="237"/>
      <c r="L254" s="46"/>
      <c r="M254" s="238" t="s">
        <v>32</v>
      </c>
      <c r="N254" s="239" t="s">
        <v>46</v>
      </c>
      <c r="O254" s="86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3" t="s">
        <v>95</v>
      </c>
      <c r="AT254" s="223" t="s">
        <v>201</v>
      </c>
      <c r="AU254" s="223" t="s">
        <v>84</v>
      </c>
      <c r="AY254" s="18" t="s">
        <v>176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8" t="s">
        <v>82</v>
      </c>
      <c r="BK254" s="224">
        <f>ROUND(I254*H254,2)</f>
        <v>0</v>
      </c>
      <c r="BL254" s="18" t="s">
        <v>95</v>
      </c>
      <c r="BM254" s="223" t="s">
        <v>1323</v>
      </c>
    </row>
    <row r="255" s="2" customFormat="1">
      <c r="A255" s="40"/>
      <c r="B255" s="41"/>
      <c r="C255" s="42"/>
      <c r="D255" s="252" t="s">
        <v>645</v>
      </c>
      <c r="E255" s="42"/>
      <c r="F255" s="253" t="s">
        <v>675</v>
      </c>
      <c r="G255" s="42"/>
      <c r="H255" s="42"/>
      <c r="I255" s="227"/>
      <c r="J255" s="42"/>
      <c r="K255" s="42"/>
      <c r="L255" s="46"/>
      <c r="M255" s="228"/>
      <c r="N255" s="229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645</v>
      </c>
      <c r="AU255" s="18" t="s">
        <v>84</v>
      </c>
    </row>
    <row r="256" s="14" customFormat="1">
      <c r="A256" s="14"/>
      <c r="B256" s="264"/>
      <c r="C256" s="265"/>
      <c r="D256" s="225" t="s">
        <v>647</v>
      </c>
      <c r="E256" s="266" t="s">
        <v>32</v>
      </c>
      <c r="F256" s="267" t="s">
        <v>1324</v>
      </c>
      <c r="G256" s="265"/>
      <c r="H256" s="268">
        <v>9.9399999999999995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647</v>
      </c>
      <c r="AU256" s="274" t="s">
        <v>84</v>
      </c>
      <c r="AV256" s="14" t="s">
        <v>84</v>
      </c>
      <c r="AW256" s="14" t="s">
        <v>37</v>
      </c>
      <c r="AX256" s="14" t="s">
        <v>82</v>
      </c>
      <c r="AY256" s="274" t="s">
        <v>176</v>
      </c>
    </row>
    <row r="257" s="2" customFormat="1" ht="24.15" customHeight="1">
      <c r="A257" s="40"/>
      <c r="B257" s="41"/>
      <c r="C257" s="230" t="s">
        <v>317</v>
      </c>
      <c r="D257" s="230" t="s">
        <v>201</v>
      </c>
      <c r="E257" s="231" t="s">
        <v>1150</v>
      </c>
      <c r="F257" s="232" t="s">
        <v>954</v>
      </c>
      <c r="G257" s="233" t="s">
        <v>664</v>
      </c>
      <c r="H257" s="234">
        <v>23.199999999999999</v>
      </c>
      <c r="I257" s="235"/>
      <c r="J257" s="236">
        <f>ROUND(I257*H257,2)</f>
        <v>0</v>
      </c>
      <c r="K257" s="237"/>
      <c r="L257" s="46"/>
      <c r="M257" s="238" t="s">
        <v>32</v>
      </c>
      <c r="N257" s="239" t="s">
        <v>46</v>
      </c>
      <c r="O257" s="86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3" t="s">
        <v>95</v>
      </c>
      <c r="AT257" s="223" t="s">
        <v>201</v>
      </c>
      <c r="AU257" s="223" t="s">
        <v>84</v>
      </c>
      <c r="AY257" s="18" t="s">
        <v>176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8" t="s">
        <v>82</v>
      </c>
      <c r="BK257" s="224">
        <f>ROUND(I257*H257,2)</f>
        <v>0</v>
      </c>
      <c r="BL257" s="18" t="s">
        <v>95</v>
      </c>
      <c r="BM257" s="223" t="s">
        <v>1325</v>
      </c>
    </row>
    <row r="258" s="2" customFormat="1">
      <c r="A258" s="40"/>
      <c r="B258" s="41"/>
      <c r="C258" s="42"/>
      <c r="D258" s="252" t="s">
        <v>645</v>
      </c>
      <c r="E258" s="42"/>
      <c r="F258" s="253" t="s">
        <v>1152</v>
      </c>
      <c r="G258" s="42"/>
      <c r="H258" s="42"/>
      <c r="I258" s="227"/>
      <c r="J258" s="42"/>
      <c r="K258" s="42"/>
      <c r="L258" s="46"/>
      <c r="M258" s="228"/>
      <c r="N258" s="22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645</v>
      </c>
      <c r="AU258" s="18" t="s">
        <v>84</v>
      </c>
    </row>
    <row r="259" s="14" customFormat="1">
      <c r="A259" s="14"/>
      <c r="B259" s="264"/>
      <c r="C259" s="265"/>
      <c r="D259" s="225" t="s">
        <v>647</v>
      </c>
      <c r="E259" s="266" t="s">
        <v>32</v>
      </c>
      <c r="F259" s="267" t="s">
        <v>1326</v>
      </c>
      <c r="G259" s="265"/>
      <c r="H259" s="268">
        <v>23.199999999999999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4" t="s">
        <v>647</v>
      </c>
      <c r="AU259" s="274" t="s">
        <v>84</v>
      </c>
      <c r="AV259" s="14" t="s">
        <v>84</v>
      </c>
      <c r="AW259" s="14" t="s">
        <v>37</v>
      </c>
      <c r="AX259" s="14" t="s">
        <v>82</v>
      </c>
      <c r="AY259" s="274" t="s">
        <v>176</v>
      </c>
    </row>
    <row r="260" s="11" customFormat="1" ht="22.8" customHeight="1">
      <c r="A260" s="11"/>
      <c r="B260" s="196"/>
      <c r="C260" s="197"/>
      <c r="D260" s="198" t="s">
        <v>74</v>
      </c>
      <c r="E260" s="250" t="s">
        <v>1153</v>
      </c>
      <c r="F260" s="250" t="s">
        <v>1154</v>
      </c>
      <c r="G260" s="197"/>
      <c r="H260" s="197"/>
      <c r="I260" s="200"/>
      <c r="J260" s="251">
        <f>BK260</f>
        <v>0</v>
      </c>
      <c r="K260" s="197"/>
      <c r="L260" s="202"/>
      <c r="M260" s="203"/>
      <c r="N260" s="204"/>
      <c r="O260" s="204"/>
      <c r="P260" s="205">
        <f>SUM(P261:P262)</f>
        <v>0</v>
      </c>
      <c r="Q260" s="204"/>
      <c r="R260" s="205">
        <f>SUM(R261:R262)</f>
        <v>0</v>
      </c>
      <c r="S260" s="204"/>
      <c r="T260" s="206">
        <f>SUM(T261:T262)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07" t="s">
        <v>82</v>
      </c>
      <c r="AT260" s="208" t="s">
        <v>74</v>
      </c>
      <c r="AU260" s="208" t="s">
        <v>82</v>
      </c>
      <c r="AY260" s="207" t="s">
        <v>176</v>
      </c>
      <c r="BK260" s="209">
        <f>SUM(BK261:BK262)</f>
        <v>0</v>
      </c>
    </row>
    <row r="261" s="2" customFormat="1" ht="37.8" customHeight="1">
      <c r="A261" s="40"/>
      <c r="B261" s="41"/>
      <c r="C261" s="230" t="s">
        <v>321</v>
      </c>
      <c r="D261" s="230" t="s">
        <v>201</v>
      </c>
      <c r="E261" s="231" t="s">
        <v>1155</v>
      </c>
      <c r="F261" s="232" t="s">
        <v>1156</v>
      </c>
      <c r="G261" s="233" t="s">
        <v>664</v>
      </c>
      <c r="H261" s="234">
        <v>16.178000000000001</v>
      </c>
      <c r="I261" s="235"/>
      <c r="J261" s="236">
        <f>ROUND(I261*H261,2)</f>
        <v>0</v>
      </c>
      <c r="K261" s="237"/>
      <c r="L261" s="46"/>
      <c r="M261" s="238" t="s">
        <v>32</v>
      </c>
      <c r="N261" s="239" t="s">
        <v>46</v>
      </c>
      <c r="O261" s="86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3" t="s">
        <v>95</v>
      </c>
      <c r="AT261" s="223" t="s">
        <v>201</v>
      </c>
      <c r="AU261" s="223" t="s">
        <v>84</v>
      </c>
      <c r="AY261" s="18" t="s">
        <v>176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8" t="s">
        <v>82</v>
      </c>
      <c r="BK261" s="224">
        <f>ROUND(I261*H261,2)</f>
        <v>0</v>
      </c>
      <c r="BL261" s="18" t="s">
        <v>95</v>
      </c>
      <c r="BM261" s="223" t="s">
        <v>1327</v>
      </c>
    </row>
    <row r="262" s="2" customFormat="1">
      <c r="A262" s="40"/>
      <c r="B262" s="41"/>
      <c r="C262" s="42"/>
      <c r="D262" s="252" t="s">
        <v>645</v>
      </c>
      <c r="E262" s="42"/>
      <c r="F262" s="253" t="s">
        <v>1158</v>
      </c>
      <c r="G262" s="42"/>
      <c r="H262" s="42"/>
      <c r="I262" s="227"/>
      <c r="J262" s="42"/>
      <c r="K262" s="42"/>
      <c r="L262" s="46"/>
      <c r="M262" s="228"/>
      <c r="N262" s="22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8" t="s">
        <v>645</v>
      </c>
      <c r="AU262" s="18" t="s">
        <v>84</v>
      </c>
    </row>
    <row r="263" s="11" customFormat="1" ht="25.92" customHeight="1">
      <c r="A263" s="11"/>
      <c r="B263" s="196"/>
      <c r="C263" s="197"/>
      <c r="D263" s="198" t="s">
        <v>74</v>
      </c>
      <c r="E263" s="199" t="s">
        <v>177</v>
      </c>
      <c r="F263" s="199" t="s">
        <v>697</v>
      </c>
      <c r="G263" s="197"/>
      <c r="H263" s="197"/>
      <c r="I263" s="200"/>
      <c r="J263" s="201">
        <f>BK263</f>
        <v>0</v>
      </c>
      <c r="K263" s="197"/>
      <c r="L263" s="202"/>
      <c r="M263" s="203"/>
      <c r="N263" s="204"/>
      <c r="O263" s="204"/>
      <c r="P263" s="205">
        <f>P264</f>
        <v>0</v>
      </c>
      <c r="Q263" s="204"/>
      <c r="R263" s="205">
        <f>R264</f>
        <v>0.012060000000000001</v>
      </c>
      <c r="S263" s="204"/>
      <c r="T263" s="206">
        <f>T264</f>
        <v>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R263" s="207" t="s">
        <v>90</v>
      </c>
      <c r="AT263" s="208" t="s">
        <v>74</v>
      </c>
      <c r="AU263" s="208" t="s">
        <v>75</v>
      </c>
      <c r="AY263" s="207" t="s">
        <v>176</v>
      </c>
      <c r="BK263" s="209">
        <f>BK264</f>
        <v>0</v>
      </c>
    </row>
    <row r="264" s="11" customFormat="1" ht="22.8" customHeight="1">
      <c r="A264" s="11"/>
      <c r="B264" s="196"/>
      <c r="C264" s="197"/>
      <c r="D264" s="198" t="s">
        <v>74</v>
      </c>
      <c r="E264" s="250" t="s">
        <v>1159</v>
      </c>
      <c r="F264" s="250" t="s">
        <v>1160</v>
      </c>
      <c r="G264" s="197"/>
      <c r="H264" s="197"/>
      <c r="I264" s="200"/>
      <c r="J264" s="251">
        <f>BK264</f>
        <v>0</v>
      </c>
      <c r="K264" s="197"/>
      <c r="L264" s="202"/>
      <c r="M264" s="203"/>
      <c r="N264" s="204"/>
      <c r="O264" s="204"/>
      <c r="P264" s="205">
        <f>SUM(P265:P270)</f>
        <v>0</v>
      </c>
      <c r="Q264" s="204"/>
      <c r="R264" s="205">
        <f>SUM(R265:R270)</f>
        <v>0.012060000000000001</v>
      </c>
      <c r="S264" s="204"/>
      <c r="T264" s="206">
        <f>SUM(T265:T270)</f>
        <v>0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R264" s="207" t="s">
        <v>90</v>
      </c>
      <c r="AT264" s="208" t="s">
        <v>74</v>
      </c>
      <c r="AU264" s="208" t="s">
        <v>82</v>
      </c>
      <c r="AY264" s="207" t="s">
        <v>176</v>
      </c>
      <c r="BK264" s="209">
        <f>SUM(BK265:BK270)</f>
        <v>0</v>
      </c>
    </row>
    <row r="265" s="2" customFormat="1" ht="24.15" customHeight="1">
      <c r="A265" s="40"/>
      <c r="B265" s="41"/>
      <c r="C265" s="230" t="s">
        <v>325</v>
      </c>
      <c r="D265" s="230" t="s">
        <v>201</v>
      </c>
      <c r="E265" s="231" t="s">
        <v>1161</v>
      </c>
      <c r="F265" s="232" t="s">
        <v>1162</v>
      </c>
      <c r="G265" s="233" t="s">
        <v>792</v>
      </c>
      <c r="H265" s="234">
        <v>20</v>
      </c>
      <c r="I265" s="235"/>
      <c r="J265" s="236">
        <f>ROUND(I265*H265,2)</f>
        <v>0</v>
      </c>
      <c r="K265" s="237"/>
      <c r="L265" s="46"/>
      <c r="M265" s="238" t="s">
        <v>32</v>
      </c>
      <c r="N265" s="239" t="s">
        <v>46</v>
      </c>
      <c r="O265" s="86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3" t="s">
        <v>204</v>
      </c>
      <c r="AT265" s="223" t="s">
        <v>201</v>
      </c>
      <c r="AU265" s="223" t="s">
        <v>84</v>
      </c>
      <c r="AY265" s="18" t="s">
        <v>176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8" t="s">
        <v>82</v>
      </c>
      <c r="BK265" s="224">
        <f>ROUND(I265*H265,2)</f>
        <v>0</v>
      </c>
      <c r="BL265" s="18" t="s">
        <v>204</v>
      </c>
      <c r="BM265" s="223" t="s">
        <v>1328</v>
      </c>
    </row>
    <row r="266" s="2" customFormat="1">
      <c r="A266" s="40"/>
      <c r="B266" s="41"/>
      <c r="C266" s="42"/>
      <c r="D266" s="252" t="s">
        <v>645</v>
      </c>
      <c r="E266" s="42"/>
      <c r="F266" s="253" t="s">
        <v>1164</v>
      </c>
      <c r="G266" s="42"/>
      <c r="H266" s="42"/>
      <c r="I266" s="227"/>
      <c r="J266" s="42"/>
      <c r="K266" s="42"/>
      <c r="L266" s="46"/>
      <c r="M266" s="228"/>
      <c r="N266" s="22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645</v>
      </c>
      <c r="AU266" s="18" t="s">
        <v>84</v>
      </c>
    </row>
    <row r="267" s="14" customFormat="1">
      <c r="A267" s="14"/>
      <c r="B267" s="264"/>
      <c r="C267" s="265"/>
      <c r="D267" s="225" t="s">
        <v>647</v>
      </c>
      <c r="E267" s="266" t="s">
        <v>32</v>
      </c>
      <c r="F267" s="267" t="s">
        <v>257</v>
      </c>
      <c r="G267" s="265"/>
      <c r="H267" s="268">
        <v>20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4" t="s">
        <v>647</v>
      </c>
      <c r="AU267" s="274" t="s">
        <v>84</v>
      </c>
      <c r="AV267" s="14" t="s">
        <v>84</v>
      </c>
      <c r="AW267" s="14" t="s">
        <v>37</v>
      </c>
      <c r="AX267" s="14" t="s">
        <v>82</v>
      </c>
      <c r="AY267" s="274" t="s">
        <v>176</v>
      </c>
    </row>
    <row r="268" s="2" customFormat="1" ht="16.5" customHeight="1">
      <c r="A268" s="40"/>
      <c r="B268" s="41"/>
      <c r="C268" s="210" t="s">
        <v>329</v>
      </c>
      <c r="D268" s="210" t="s">
        <v>177</v>
      </c>
      <c r="E268" s="211" t="s">
        <v>1165</v>
      </c>
      <c r="F268" s="212" t="s">
        <v>1166</v>
      </c>
      <c r="G268" s="213" t="s">
        <v>1167</v>
      </c>
      <c r="H268" s="214">
        <v>10.5</v>
      </c>
      <c r="I268" s="215"/>
      <c r="J268" s="216">
        <f>ROUND(I268*H268,2)</f>
        <v>0</v>
      </c>
      <c r="K268" s="217"/>
      <c r="L268" s="218"/>
      <c r="M268" s="219" t="s">
        <v>32</v>
      </c>
      <c r="N268" s="220" t="s">
        <v>46</v>
      </c>
      <c r="O268" s="86"/>
      <c r="P268" s="221">
        <f>O268*H268</f>
        <v>0</v>
      </c>
      <c r="Q268" s="221">
        <v>0.001</v>
      </c>
      <c r="R268" s="221">
        <f>Q268*H268</f>
        <v>0.010500000000000001</v>
      </c>
      <c r="S268" s="221">
        <v>0</v>
      </c>
      <c r="T268" s="22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3" t="s">
        <v>181</v>
      </c>
      <c r="AT268" s="223" t="s">
        <v>177</v>
      </c>
      <c r="AU268" s="223" t="s">
        <v>84</v>
      </c>
      <c r="AY268" s="18" t="s">
        <v>176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8" t="s">
        <v>82</v>
      </c>
      <c r="BK268" s="224">
        <f>ROUND(I268*H268,2)</f>
        <v>0</v>
      </c>
      <c r="BL268" s="18" t="s">
        <v>181</v>
      </c>
      <c r="BM268" s="223" t="s">
        <v>1329</v>
      </c>
    </row>
    <row r="269" s="14" customFormat="1">
      <c r="A269" s="14"/>
      <c r="B269" s="264"/>
      <c r="C269" s="265"/>
      <c r="D269" s="225" t="s">
        <v>647</v>
      </c>
      <c r="E269" s="266" t="s">
        <v>32</v>
      </c>
      <c r="F269" s="267" t="s">
        <v>1169</v>
      </c>
      <c r="G269" s="265"/>
      <c r="H269" s="268">
        <v>10.5</v>
      </c>
      <c r="I269" s="269"/>
      <c r="J269" s="265"/>
      <c r="K269" s="265"/>
      <c r="L269" s="270"/>
      <c r="M269" s="271"/>
      <c r="N269" s="272"/>
      <c r="O269" s="272"/>
      <c r="P269" s="272"/>
      <c r="Q269" s="272"/>
      <c r="R269" s="272"/>
      <c r="S269" s="272"/>
      <c r="T269" s="27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4" t="s">
        <v>647</v>
      </c>
      <c r="AU269" s="274" t="s">
        <v>84</v>
      </c>
      <c r="AV269" s="14" t="s">
        <v>84</v>
      </c>
      <c r="AW269" s="14" t="s">
        <v>37</v>
      </c>
      <c r="AX269" s="14" t="s">
        <v>82</v>
      </c>
      <c r="AY269" s="274" t="s">
        <v>176</v>
      </c>
    </row>
    <row r="270" s="2" customFormat="1" ht="16.5" customHeight="1">
      <c r="A270" s="40"/>
      <c r="B270" s="41"/>
      <c r="C270" s="210" t="s">
        <v>333</v>
      </c>
      <c r="D270" s="210" t="s">
        <v>177</v>
      </c>
      <c r="E270" s="211" t="s">
        <v>1170</v>
      </c>
      <c r="F270" s="212" t="s">
        <v>1171</v>
      </c>
      <c r="G270" s="213" t="s">
        <v>180</v>
      </c>
      <c r="H270" s="214">
        <v>6</v>
      </c>
      <c r="I270" s="215"/>
      <c r="J270" s="216">
        <f>ROUND(I270*H270,2)</f>
        <v>0</v>
      </c>
      <c r="K270" s="217"/>
      <c r="L270" s="218"/>
      <c r="M270" s="286" t="s">
        <v>32</v>
      </c>
      <c r="N270" s="287" t="s">
        <v>46</v>
      </c>
      <c r="O270" s="242"/>
      <c r="P270" s="243">
        <f>O270*H270</f>
        <v>0</v>
      </c>
      <c r="Q270" s="243">
        <v>0.00025999999999999998</v>
      </c>
      <c r="R270" s="243">
        <f>Q270*H270</f>
        <v>0.0015599999999999998</v>
      </c>
      <c r="S270" s="243">
        <v>0</v>
      </c>
      <c r="T270" s="24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3" t="s">
        <v>181</v>
      </c>
      <c r="AT270" s="223" t="s">
        <v>177</v>
      </c>
      <c r="AU270" s="223" t="s">
        <v>84</v>
      </c>
      <c r="AY270" s="18" t="s">
        <v>176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8" t="s">
        <v>82</v>
      </c>
      <c r="BK270" s="224">
        <f>ROUND(I270*H270,2)</f>
        <v>0</v>
      </c>
      <c r="BL270" s="18" t="s">
        <v>181</v>
      </c>
      <c r="BM270" s="223" t="s">
        <v>1330</v>
      </c>
    </row>
    <row r="271" s="2" customFormat="1" ht="6.96" customHeight="1">
      <c r="A271" s="40"/>
      <c r="B271" s="61"/>
      <c r="C271" s="62"/>
      <c r="D271" s="62"/>
      <c r="E271" s="62"/>
      <c r="F271" s="62"/>
      <c r="G271" s="62"/>
      <c r="H271" s="62"/>
      <c r="I271" s="62"/>
      <c r="J271" s="62"/>
      <c r="K271" s="62"/>
      <c r="L271" s="46"/>
      <c r="M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</row>
  </sheetData>
  <sheetProtection sheet="1" autoFilter="0" formatColumns="0" formatRows="0" objects="1" scenarios="1" spinCount="100000" saltValue="IKhR0iSBZzSH05LyEyFewYrbNRBSHYfdLR3TUUdmt2BECmab1hGDqD4QT91DY1YTpP+8asvzSae1QhkOkfiKqA==" hashValue="DrhQutKmHTjEHeZDnv0pzF6ijncQX6LG7nqEVEypwKCyO7MmIcR9lRwEhgYXnz4sIoeqDrAkdGO2ad6UdQWFvg==" algorithmName="SHA-512" password="CC35"/>
  <autoFilter ref="C99:K27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4" r:id="rId1" display="https://podminky.urs.cz/item/CS_URS_2022_02/113107324"/>
    <hyperlink ref="F109" r:id="rId2" display="https://podminky.urs.cz/item/CS_URS_2022_02/113151111"/>
    <hyperlink ref="F114" r:id="rId3" display="https://podminky.urs.cz/item/CS_URS_2022_02/122311101"/>
    <hyperlink ref="F121" r:id="rId4" display="https://podminky.urs.cz/item/CS_URS_2021_02/131313101"/>
    <hyperlink ref="F130" r:id="rId5" display="https://podminky.urs.cz/item/CS_URS_2021_02/132312111"/>
    <hyperlink ref="F135" r:id="rId6" display="https://podminky.urs.cz/item/CS_URS_2022_02/162211321"/>
    <hyperlink ref="F140" r:id="rId7" display="https://podminky.urs.cz/item/CS_URS_2022_02/162211329"/>
    <hyperlink ref="F145" r:id="rId8" display="https://podminky.urs.cz/item/CS_URS_2022_02/162751117"/>
    <hyperlink ref="F158" r:id="rId9" display="https://podminky.urs.cz/item/CS_URS_2022_02/162751119"/>
    <hyperlink ref="F163" r:id="rId10" display="https://podminky.urs.cz/item/CS_URS_2022_02/167111122"/>
    <hyperlink ref="F166" r:id="rId11" display="https://podminky.urs.cz/item/CS_URS_2022_02/171201221"/>
    <hyperlink ref="F170" r:id="rId12" display="https://podminky.urs.cz/item/CS_URS_2022_02/171251201"/>
    <hyperlink ref="F173" r:id="rId13" display="https://podminky.urs.cz/item/CS_URS_2022_02/174111101"/>
    <hyperlink ref="F178" r:id="rId14" display="https://podminky.urs.cz/item/CS_URS_2022_02/174111109"/>
    <hyperlink ref="F182" r:id="rId15" display="https://podminky.urs.cz/item/CS_URS_2022_02/181951112"/>
    <hyperlink ref="F187" r:id="rId16" display="https://podminky.urs.cz/item/CS_URS_2022_02/213141111"/>
    <hyperlink ref="F193" r:id="rId17" display="https://podminky.urs.cz/item/CS_URS_2022_02/271532212"/>
    <hyperlink ref="F197" r:id="rId18" display="https://podminky.urs.cz/item/CS_URS_2022_02/275313511"/>
    <hyperlink ref="F201" r:id="rId19" display="https://podminky.urs.cz/item/CS_URS_2022_02/279113136"/>
    <hyperlink ref="F206" r:id="rId20" display="https://podminky.urs.cz/item/CS_URS_2022_02/279361821"/>
    <hyperlink ref="F212" r:id="rId21" display="https://podminky.urs.cz/item/CS_URS_2022_02/564750111"/>
    <hyperlink ref="F217" r:id="rId22" display="https://podminky.urs.cz/item/CS_URS_2022_02/596811311"/>
    <hyperlink ref="F224" r:id="rId23" display="https://podminky.urs.cz/item/CS_URS_2022_02/916231113"/>
    <hyperlink ref="F230" r:id="rId24" display="https://podminky.urs.cz/item/CS_URS_2022_02/962042321"/>
    <hyperlink ref="F235" r:id="rId25" display="https://podminky.urs.cz/item/CS_URS_2022_02/966052121"/>
    <hyperlink ref="F239" r:id="rId26" display="https://podminky.urs.cz/item/CS_URS_2022_02/976071111"/>
    <hyperlink ref="F244" r:id="rId27" display="https://podminky.urs.cz/item/CS_URS_2022_02/997002511"/>
    <hyperlink ref="F246" r:id="rId28" display="https://podminky.urs.cz/item/CS_URS_2022_02/997002519"/>
    <hyperlink ref="F250" r:id="rId29" display="https://podminky.urs.cz/item/CS_URS_2022_02/997002611"/>
    <hyperlink ref="F252" r:id="rId30" display="https://podminky.urs.cz/item/CS_URS_2022_02/997013601"/>
    <hyperlink ref="F255" r:id="rId31" display="https://podminky.urs.cz/item/CS_URS_2022_02/997013602"/>
    <hyperlink ref="F258" r:id="rId32" display="https://podminky.urs.cz/item/CS_URS_2022_02/997013655"/>
    <hyperlink ref="F262" r:id="rId33" display="https://podminky.urs.cz/item/CS_URS_2022_02/998012021"/>
    <hyperlink ref="F266" r:id="rId34" display="https://podminky.urs.cz/item/CS_URS_2022_02/21022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1331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1332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1333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33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45" t="s">
        <v>33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33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ROUND((SUM(BE92:BE105)),  2)</f>
        <v>0</v>
      </c>
      <c r="G37" s="40"/>
      <c r="H37" s="40"/>
      <c r="I37" s="160">
        <v>0.20999999999999999</v>
      </c>
      <c r="J37" s="159">
        <f>ROUND(((SUM(BE92:BE105))*I37),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ROUND((SUM(BF92:BF105)),  2)</f>
        <v>0</v>
      </c>
      <c r="G38" s="40"/>
      <c r="H38" s="40"/>
      <c r="I38" s="160">
        <v>0.14999999999999999</v>
      </c>
      <c r="J38" s="159">
        <f>ROUND(((SUM(BF92:BF105))*I38),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ROUND((SUM(BG92:BG105)),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ROUND((SUM(BH92:BH105)),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ROUND((SUM(BI92:BI105)),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1331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01 - Technologická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1331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1332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1013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01 - Technologická část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P93+SUM(P94:P97)</f>
        <v>0</v>
      </c>
      <c r="Q92" s="98"/>
      <c r="R92" s="193">
        <f>R93+SUM(R94:R97)</f>
        <v>0</v>
      </c>
      <c r="S92" s="98"/>
      <c r="T92" s="194">
        <f>T93+SUM(T94:T97)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BK93+SUM(BK94:BK97)</f>
        <v>0</v>
      </c>
    </row>
    <row r="93" s="2" customFormat="1" ht="24.15" customHeight="1">
      <c r="A93" s="40"/>
      <c r="B93" s="41"/>
      <c r="C93" s="210" t="s">
        <v>82</v>
      </c>
      <c r="D93" s="210" t="s">
        <v>177</v>
      </c>
      <c r="E93" s="211" t="s">
        <v>1334</v>
      </c>
      <c r="F93" s="212" t="s">
        <v>1335</v>
      </c>
      <c r="G93" s="213" t="s">
        <v>180</v>
      </c>
      <c r="H93" s="214">
        <v>1</v>
      </c>
      <c r="I93" s="215"/>
      <c r="J93" s="216">
        <f>ROUND(I93*H93,2)</f>
        <v>0</v>
      </c>
      <c r="K93" s="217"/>
      <c r="L93" s="218"/>
      <c r="M93" s="219" t="s">
        <v>32</v>
      </c>
      <c r="N93" s="220" t="s">
        <v>46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181</v>
      </c>
      <c r="AT93" s="223" t="s">
        <v>177</v>
      </c>
      <c r="AU93" s="223" t="s">
        <v>75</v>
      </c>
      <c r="AY93" s="18" t="s">
        <v>176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82</v>
      </c>
      <c r="BK93" s="224">
        <f>ROUND(I93*H93,2)</f>
        <v>0</v>
      </c>
      <c r="BL93" s="18" t="s">
        <v>181</v>
      </c>
      <c r="BM93" s="223" t="s">
        <v>1336</v>
      </c>
    </row>
    <row r="94" s="2" customFormat="1" ht="16.5" customHeight="1">
      <c r="A94" s="40"/>
      <c r="B94" s="41"/>
      <c r="C94" s="210" t="s">
        <v>84</v>
      </c>
      <c r="D94" s="210" t="s">
        <v>177</v>
      </c>
      <c r="E94" s="211" t="s">
        <v>1337</v>
      </c>
      <c r="F94" s="212" t="s">
        <v>1338</v>
      </c>
      <c r="G94" s="213" t="s">
        <v>180</v>
      </c>
      <c r="H94" s="214">
        <v>20</v>
      </c>
      <c r="I94" s="215"/>
      <c r="J94" s="216">
        <f>ROUND(I94*H94,2)</f>
        <v>0</v>
      </c>
      <c r="K94" s="217"/>
      <c r="L94" s="218"/>
      <c r="M94" s="219" t="s">
        <v>32</v>
      </c>
      <c r="N94" s="220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181</v>
      </c>
      <c r="AT94" s="223" t="s">
        <v>177</v>
      </c>
      <c r="AU94" s="223" t="s">
        <v>75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181</v>
      </c>
      <c r="BM94" s="223" t="s">
        <v>1339</v>
      </c>
    </row>
    <row r="95" s="2" customFormat="1" ht="21.75" customHeight="1">
      <c r="A95" s="40"/>
      <c r="B95" s="41"/>
      <c r="C95" s="210" t="s">
        <v>90</v>
      </c>
      <c r="D95" s="210" t="s">
        <v>177</v>
      </c>
      <c r="E95" s="211" t="s">
        <v>1340</v>
      </c>
      <c r="F95" s="212" t="s">
        <v>1341</v>
      </c>
      <c r="G95" s="213" t="s">
        <v>792</v>
      </c>
      <c r="H95" s="214">
        <v>70</v>
      </c>
      <c r="I95" s="215"/>
      <c r="J95" s="216">
        <f>ROUND(I95*H95,2)</f>
        <v>0</v>
      </c>
      <c r="K95" s="217"/>
      <c r="L95" s="218"/>
      <c r="M95" s="219" t="s">
        <v>32</v>
      </c>
      <c r="N95" s="220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181</v>
      </c>
      <c r="AT95" s="223" t="s">
        <v>177</v>
      </c>
      <c r="AU95" s="223" t="s">
        <v>75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181</v>
      </c>
      <c r="BM95" s="223" t="s">
        <v>1342</v>
      </c>
    </row>
    <row r="96" s="2" customFormat="1" ht="16.5" customHeight="1">
      <c r="A96" s="40"/>
      <c r="B96" s="41"/>
      <c r="C96" s="210" t="s">
        <v>95</v>
      </c>
      <c r="D96" s="210" t="s">
        <v>177</v>
      </c>
      <c r="E96" s="211" t="s">
        <v>1343</v>
      </c>
      <c r="F96" s="212" t="s">
        <v>1344</v>
      </c>
      <c r="G96" s="213" t="s">
        <v>792</v>
      </c>
      <c r="H96" s="214">
        <v>40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75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1345</v>
      </c>
    </row>
    <row r="97" s="11" customFormat="1" ht="25.92" customHeight="1">
      <c r="A97" s="11"/>
      <c r="B97" s="196"/>
      <c r="C97" s="197"/>
      <c r="D97" s="198" t="s">
        <v>74</v>
      </c>
      <c r="E97" s="199" t="s">
        <v>174</v>
      </c>
      <c r="F97" s="199" t="s">
        <v>175</v>
      </c>
      <c r="G97" s="197"/>
      <c r="H97" s="197"/>
      <c r="I97" s="200"/>
      <c r="J97" s="201">
        <f>BK97</f>
        <v>0</v>
      </c>
      <c r="K97" s="197"/>
      <c r="L97" s="202"/>
      <c r="M97" s="203"/>
      <c r="N97" s="204"/>
      <c r="O97" s="204"/>
      <c r="P97" s="205">
        <f>SUM(P98:P105)</f>
        <v>0</v>
      </c>
      <c r="Q97" s="204"/>
      <c r="R97" s="205">
        <f>SUM(R98:R105)</f>
        <v>0</v>
      </c>
      <c r="S97" s="204"/>
      <c r="T97" s="206">
        <f>SUM(T98:T105)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07" t="s">
        <v>95</v>
      </c>
      <c r="AT97" s="208" t="s">
        <v>74</v>
      </c>
      <c r="AU97" s="208" t="s">
        <v>75</v>
      </c>
      <c r="AY97" s="207" t="s">
        <v>176</v>
      </c>
      <c r="BK97" s="209">
        <f>SUM(BK98:BK105)</f>
        <v>0</v>
      </c>
    </row>
    <row r="98" s="2" customFormat="1" ht="24.15" customHeight="1">
      <c r="A98" s="40"/>
      <c r="B98" s="41"/>
      <c r="C98" s="230" t="s">
        <v>196</v>
      </c>
      <c r="D98" s="230" t="s">
        <v>201</v>
      </c>
      <c r="E98" s="231" t="s">
        <v>1346</v>
      </c>
      <c r="F98" s="232" t="s">
        <v>1347</v>
      </c>
      <c r="G98" s="233" t="s">
        <v>792</v>
      </c>
      <c r="H98" s="234">
        <v>40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1348</v>
      </c>
    </row>
    <row r="99" s="2" customFormat="1" ht="44.25" customHeight="1">
      <c r="A99" s="40"/>
      <c r="B99" s="41"/>
      <c r="C99" s="230" t="s">
        <v>200</v>
      </c>
      <c r="D99" s="230" t="s">
        <v>201</v>
      </c>
      <c r="E99" s="231" t="s">
        <v>833</v>
      </c>
      <c r="F99" s="232" t="s">
        <v>834</v>
      </c>
      <c r="G99" s="233" t="s">
        <v>180</v>
      </c>
      <c r="H99" s="234">
        <v>4</v>
      </c>
      <c r="I99" s="235"/>
      <c r="J99" s="236">
        <f>ROUND(I99*H99,2)</f>
        <v>0</v>
      </c>
      <c r="K99" s="237"/>
      <c r="L99" s="46"/>
      <c r="M99" s="238" t="s">
        <v>32</v>
      </c>
      <c r="N99" s="239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204</v>
      </c>
      <c r="AT99" s="223" t="s">
        <v>201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204</v>
      </c>
      <c r="BM99" s="223" t="s">
        <v>1349</v>
      </c>
    </row>
    <row r="100" s="2" customFormat="1" ht="37.8" customHeight="1">
      <c r="A100" s="40"/>
      <c r="B100" s="41"/>
      <c r="C100" s="230" t="s">
        <v>206</v>
      </c>
      <c r="D100" s="230" t="s">
        <v>201</v>
      </c>
      <c r="E100" s="231" t="s">
        <v>1350</v>
      </c>
      <c r="F100" s="232" t="s">
        <v>1351</v>
      </c>
      <c r="G100" s="233" t="s">
        <v>180</v>
      </c>
      <c r="H100" s="234">
        <v>1</v>
      </c>
      <c r="I100" s="235"/>
      <c r="J100" s="236">
        <f>ROUND(I100*H100,2)</f>
        <v>0</v>
      </c>
      <c r="K100" s="237"/>
      <c r="L100" s="46"/>
      <c r="M100" s="238" t="s">
        <v>32</v>
      </c>
      <c r="N100" s="239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1352</v>
      </c>
    </row>
    <row r="101" s="2" customFormat="1" ht="24.15" customHeight="1">
      <c r="A101" s="40"/>
      <c r="B101" s="41"/>
      <c r="C101" s="210" t="s">
        <v>210</v>
      </c>
      <c r="D101" s="210" t="s">
        <v>177</v>
      </c>
      <c r="E101" s="211" t="s">
        <v>1353</v>
      </c>
      <c r="F101" s="212" t="s">
        <v>1354</v>
      </c>
      <c r="G101" s="213" t="s">
        <v>180</v>
      </c>
      <c r="H101" s="214">
        <v>1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1355</v>
      </c>
    </row>
    <row r="102" s="2" customFormat="1" ht="16.5" customHeight="1">
      <c r="A102" s="40"/>
      <c r="B102" s="41"/>
      <c r="C102" s="230" t="s">
        <v>214</v>
      </c>
      <c r="D102" s="230" t="s">
        <v>201</v>
      </c>
      <c r="E102" s="231" t="s">
        <v>235</v>
      </c>
      <c r="F102" s="232" t="s">
        <v>236</v>
      </c>
      <c r="G102" s="233" t="s">
        <v>180</v>
      </c>
      <c r="H102" s="234">
        <v>1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1356</v>
      </c>
    </row>
    <row r="103" s="2" customFormat="1" ht="16.5" customHeight="1">
      <c r="A103" s="40"/>
      <c r="B103" s="41"/>
      <c r="C103" s="230" t="s">
        <v>218</v>
      </c>
      <c r="D103" s="230" t="s">
        <v>201</v>
      </c>
      <c r="E103" s="231" t="s">
        <v>1357</v>
      </c>
      <c r="F103" s="232" t="s">
        <v>1358</v>
      </c>
      <c r="G103" s="233" t="s">
        <v>180</v>
      </c>
      <c r="H103" s="234">
        <v>1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1359</v>
      </c>
    </row>
    <row r="104" s="2" customFormat="1" ht="49.05" customHeight="1">
      <c r="A104" s="40"/>
      <c r="B104" s="41"/>
      <c r="C104" s="230" t="s">
        <v>222</v>
      </c>
      <c r="D104" s="230" t="s">
        <v>201</v>
      </c>
      <c r="E104" s="231" t="s">
        <v>1360</v>
      </c>
      <c r="F104" s="232" t="s">
        <v>1361</v>
      </c>
      <c r="G104" s="233" t="s">
        <v>180</v>
      </c>
      <c r="H104" s="234">
        <v>1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204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204</v>
      </c>
      <c r="BM104" s="223" t="s">
        <v>1362</v>
      </c>
    </row>
    <row r="105" s="2" customFormat="1" ht="62.7" customHeight="1">
      <c r="A105" s="40"/>
      <c r="B105" s="41"/>
      <c r="C105" s="230" t="s">
        <v>226</v>
      </c>
      <c r="D105" s="230" t="s">
        <v>201</v>
      </c>
      <c r="E105" s="231" t="s">
        <v>1363</v>
      </c>
      <c r="F105" s="232" t="s">
        <v>1364</v>
      </c>
      <c r="G105" s="233" t="s">
        <v>180</v>
      </c>
      <c r="H105" s="234">
        <v>1</v>
      </c>
      <c r="I105" s="235"/>
      <c r="J105" s="236">
        <f>ROUND(I105*H105,2)</f>
        <v>0</v>
      </c>
      <c r="K105" s="237"/>
      <c r="L105" s="46"/>
      <c r="M105" s="240" t="s">
        <v>32</v>
      </c>
      <c r="N105" s="241" t="s">
        <v>46</v>
      </c>
      <c r="O105" s="242"/>
      <c r="P105" s="243">
        <f>O105*H105</f>
        <v>0</v>
      </c>
      <c r="Q105" s="243">
        <v>0</v>
      </c>
      <c r="R105" s="243">
        <f>Q105*H105</f>
        <v>0</v>
      </c>
      <c r="S105" s="243">
        <v>0</v>
      </c>
      <c r="T105" s="24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204</v>
      </c>
      <c r="AT105" s="223" t="s">
        <v>201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204</v>
      </c>
      <c r="BM105" s="223" t="s">
        <v>1365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mN7gfrMs3mpP7NnpARYpe1eJxqDkT59tZKVXa9wyn6ALL0EeEiX7atld6A3+/Uxp+V1hK4wTGbhD5zaQJRD1eA==" hashValue="iUvwvkn/n874mZXXNFgJ3uGTy6d/EHg2HnEGBFPniPMp1PVNLpaALNg7C1h4LJ2BkbqumsXmjM9JVfnloo7/mw==" algorithmName="SHA-512" password="CC35"/>
  <autoFilter ref="C91:K1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1331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1332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1366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33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45" t="s">
        <v>33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33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ROUND((SUM(BE93:BE106)),  2)</f>
        <v>0</v>
      </c>
      <c r="G37" s="40"/>
      <c r="H37" s="40"/>
      <c r="I37" s="160">
        <v>0.20999999999999999</v>
      </c>
      <c r="J37" s="159">
        <f>ROUND(((SUM(BE93:BE106))*I37),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ROUND((SUM(BF93:BF106)),  2)</f>
        <v>0</v>
      </c>
      <c r="G38" s="40"/>
      <c r="H38" s="40"/>
      <c r="I38" s="160">
        <v>0.14999999999999999</v>
      </c>
      <c r="J38" s="159">
        <f>ROUND(((SUM(BF93:BF106))*I38),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ROUND((SUM(BG93:BG106)),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ROUND((SUM(BH93:BH106)),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ROUND((SUM(BI93:BI106)),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1331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1332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02 -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636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45"/>
      <c r="C69" s="126"/>
      <c r="D69" s="246" t="s">
        <v>637</v>
      </c>
      <c r="E69" s="247"/>
      <c r="F69" s="247"/>
      <c r="G69" s="247"/>
      <c r="H69" s="247"/>
      <c r="I69" s="247"/>
      <c r="J69" s="248">
        <f>J95</f>
        <v>0</v>
      </c>
      <c r="K69" s="126"/>
      <c r="L69" s="24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161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Oprava PZS v ŽST Litoměřice horní nádraží</v>
      </c>
      <c r="F79" s="33"/>
      <c r="G79" s="33"/>
      <c r="H79" s="33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150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2" t="s">
        <v>1331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152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73" t="s">
        <v>1332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1013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02 - Stavební část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F16</f>
        <v xml:space="preserve"> </v>
      </c>
      <c r="G87" s="42"/>
      <c r="H87" s="42"/>
      <c r="I87" s="33" t="s">
        <v>24</v>
      </c>
      <c r="J87" s="74" t="str">
        <f>IF(J16="","",J16)</f>
        <v>28. 2. 2022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30</v>
      </c>
      <c r="D89" s="42"/>
      <c r="E89" s="42"/>
      <c r="F89" s="28" t="str">
        <f>E19</f>
        <v xml:space="preserve"> </v>
      </c>
      <c r="G89" s="42"/>
      <c r="H89" s="42"/>
      <c r="I89" s="33" t="s">
        <v>36</v>
      </c>
      <c r="J89" s="38" t="str">
        <f>E25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34</v>
      </c>
      <c r="D90" s="42"/>
      <c r="E90" s="42"/>
      <c r="F90" s="28" t="str">
        <f>IF(E22="","",E22)</f>
        <v>Vyplň údaj</v>
      </c>
      <c r="G90" s="42"/>
      <c r="H90" s="42"/>
      <c r="I90" s="33" t="s">
        <v>38</v>
      </c>
      <c r="J90" s="38" t="str">
        <f>E28</f>
        <v xml:space="preserve"> 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0" customFormat="1" ht="29.28" customHeight="1">
      <c r="A92" s="184"/>
      <c r="B92" s="185"/>
      <c r="C92" s="186" t="s">
        <v>162</v>
      </c>
      <c r="D92" s="187" t="s">
        <v>60</v>
      </c>
      <c r="E92" s="187" t="s">
        <v>56</v>
      </c>
      <c r="F92" s="187" t="s">
        <v>57</v>
      </c>
      <c r="G92" s="187" t="s">
        <v>163</v>
      </c>
      <c r="H92" s="187" t="s">
        <v>164</v>
      </c>
      <c r="I92" s="187" t="s">
        <v>165</v>
      </c>
      <c r="J92" s="188" t="s">
        <v>158</v>
      </c>
      <c r="K92" s="189" t="s">
        <v>166</v>
      </c>
      <c r="L92" s="190"/>
      <c r="M92" s="94" t="s">
        <v>32</v>
      </c>
      <c r="N92" s="95" t="s">
        <v>45</v>
      </c>
      <c r="O92" s="95" t="s">
        <v>167</v>
      </c>
      <c r="P92" s="95" t="s">
        <v>168</v>
      </c>
      <c r="Q92" s="95" t="s">
        <v>169</v>
      </c>
      <c r="R92" s="95" t="s">
        <v>170</v>
      </c>
      <c r="S92" s="95" t="s">
        <v>171</v>
      </c>
      <c r="T92" s="96" t="s">
        <v>172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40"/>
      <c r="B93" s="41"/>
      <c r="C93" s="101" t="s">
        <v>173</v>
      </c>
      <c r="D93" s="42"/>
      <c r="E93" s="42"/>
      <c r="F93" s="42"/>
      <c r="G93" s="42"/>
      <c r="H93" s="42"/>
      <c r="I93" s="42"/>
      <c r="J93" s="191">
        <f>BK93</f>
        <v>0</v>
      </c>
      <c r="K93" s="42"/>
      <c r="L93" s="46"/>
      <c r="M93" s="97"/>
      <c r="N93" s="192"/>
      <c r="O93" s="98"/>
      <c r="P93" s="193">
        <f>P94</f>
        <v>0</v>
      </c>
      <c r="Q93" s="98"/>
      <c r="R93" s="193">
        <f>R94</f>
        <v>0.090800000000000006</v>
      </c>
      <c r="S93" s="98"/>
      <c r="T93" s="194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74</v>
      </c>
      <c r="AU93" s="18" t="s">
        <v>159</v>
      </c>
      <c r="BK93" s="195">
        <f>BK94</f>
        <v>0</v>
      </c>
    </row>
    <row r="94" s="11" customFormat="1" ht="25.92" customHeight="1">
      <c r="A94" s="11"/>
      <c r="B94" s="196"/>
      <c r="C94" s="197"/>
      <c r="D94" s="198" t="s">
        <v>74</v>
      </c>
      <c r="E94" s="199" t="s">
        <v>177</v>
      </c>
      <c r="F94" s="199" t="s">
        <v>697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</f>
        <v>0</v>
      </c>
      <c r="Q94" s="204"/>
      <c r="R94" s="205">
        <f>R95</f>
        <v>0.090800000000000006</v>
      </c>
      <c r="S94" s="204"/>
      <c r="T94" s="206">
        <f>T95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7" t="s">
        <v>90</v>
      </c>
      <c r="AT94" s="208" t="s">
        <v>74</v>
      </c>
      <c r="AU94" s="208" t="s">
        <v>75</v>
      </c>
      <c r="AY94" s="207" t="s">
        <v>176</v>
      </c>
      <c r="BK94" s="209">
        <f>BK95</f>
        <v>0</v>
      </c>
    </row>
    <row r="95" s="11" customFormat="1" ht="22.8" customHeight="1">
      <c r="A95" s="11"/>
      <c r="B95" s="196"/>
      <c r="C95" s="197"/>
      <c r="D95" s="198" t="s">
        <v>74</v>
      </c>
      <c r="E95" s="250" t="s">
        <v>698</v>
      </c>
      <c r="F95" s="250" t="s">
        <v>699</v>
      </c>
      <c r="G95" s="197"/>
      <c r="H95" s="197"/>
      <c r="I95" s="200"/>
      <c r="J95" s="251">
        <f>BK95</f>
        <v>0</v>
      </c>
      <c r="K95" s="197"/>
      <c r="L95" s="202"/>
      <c r="M95" s="203"/>
      <c r="N95" s="204"/>
      <c r="O95" s="204"/>
      <c r="P95" s="205">
        <f>SUM(P96:P106)</f>
        <v>0</v>
      </c>
      <c r="Q95" s="204"/>
      <c r="R95" s="205">
        <f>SUM(R96:R106)</f>
        <v>0.090800000000000006</v>
      </c>
      <c r="S95" s="204"/>
      <c r="T95" s="206">
        <f>SUM(T96:T106)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7" t="s">
        <v>90</v>
      </c>
      <c r="AT95" s="208" t="s">
        <v>74</v>
      </c>
      <c r="AU95" s="208" t="s">
        <v>82</v>
      </c>
      <c r="AY95" s="207" t="s">
        <v>176</v>
      </c>
      <c r="BK95" s="209">
        <f>SUM(BK96:BK106)</f>
        <v>0</v>
      </c>
    </row>
    <row r="96" s="2" customFormat="1" ht="37.8" customHeight="1">
      <c r="A96" s="40"/>
      <c r="B96" s="41"/>
      <c r="C96" s="230" t="s">
        <v>82</v>
      </c>
      <c r="D96" s="230" t="s">
        <v>201</v>
      </c>
      <c r="E96" s="231" t="s">
        <v>1367</v>
      </c>
      <c r="F96" s="232" t="s">
        <v>958</v>
      </c>
      <c r="G96" s="233" t="s">
        <v>792</v>
      </c>
      <c r="H96" s="234">
        <v>40</v>
      </c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204</v>
      </c>
      <c r="AT96" s="223" t="s">
        <v>201</v>
      </c>
      <c r="AU96" s="223" t="s">
        <v>84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204</v>
      </c>
      <c r="BM96" s="223" t="s">
        <v>1368</v>
      </c>
    </row>
    <row r="97" s="2" customFormat="1">
      <c r="A97" s="40"/>
      <c r="B97" s="41"/>
      <c r="C97" s="42"/>
      <c r="D97" s="252" t="s">
        <v>645</v>
      </c>
      <c r="E97" s="42"/>
      <c r="F97" s="253" t="s">
        <v>1369</v>
      </c>
      <c r="G97" s="42"/>
      <c r="H97" s="42"/>
      <c r="I97" s="227"/>
      <c r="J97" s="42"/>
      <c r="K97" s="42"/>
      <c r="L97" s="46"/>
      <c r="M97" s="228"/>
      <c r="N97" s="22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645</v>
      </c>
      <c r="AU97" s="18" t="s">
        <v>84</v>
      </c>
    </row>
    <row r="98" s="2" customFormat="1" ht="33" customHeight="1">
      <c r="A98" s="40"/>
      <c r="B98" s="41"/>
      <c r="C98" s="230" t="s">
        <v>84</v>
      </c>
      <c r="D98" s="230" t="s">
        <v>201</v>
      </c>
      <c r="E98" s="231" t="s">
        <v>1370</v>
      </c>
      <c r="F98" s="232" t="s">
        <v>974</v>
      </c>
      <c r="G98" s="233" t="s">
        <v>792</v>
      </c>
      <c r="H98" s="234">
        <v>40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84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1371</v>
      </c>
    </row>
    <row r="99" s="2" customFormat="1">
      <c r="A99" s="40"/>
      <c r="B99" s="41"/>
      <c r="C99" s="42"/>
      <c r="D99" s="252" t="s">
        <v>645</v>
      </c>
      <c r="E99" s="42"/>
      <c r="F99" s="253" t="s">
        <v>1372</v>
      </c>
      <c r="G99" s="42"/>
      <c r="H99" s="42"/>
      <c r="I99" s="227"/>
      <c r="J99" s="42"/>
      <c r="K99" s="42"/>
      <c r="L99" s="46"/>
      <c r="M99" s="228"/>
      <c r="N99" s="22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645</v>
      </c>
      <c r="AU99" s="18" t="s">
        <v>84</v>
      </c>
    </row>
    <row r="100" s="2" customFormat="1" ht="16.5" customHeight="1">
      <c r="A100" s="40"/>
      <c r="B100" s="41"/>
      <c r="C100" s="210" t="s">
        <v>90</v>
      </c>
      <c r="D100" s="210" t="s">
        <v>177</v>
      </c>
      <c r="E100" s="211" t="s">
        <v>984</v>
      </c>
      <c r="F100" s="212" t="s">
        <v>985</v>
      </c>
      <c r="G100" s="213" t="s">
        <v>792</v>
      </c>
      <c r="H100" s="214">
        <v>20</v>
      </c>
      <c r="I100" s="215"/>
      <c r="J100" s="216">
        <f>ROUND(I100*H100,2)</f>
        <v>0</v>
      </c>
      <c r="K100" s="217"/>
      <c r="L100" s="218"/>
      <c r="M100" s="219" t="s">
        <v>32</v>
      </c>
      <c r="N100" s="220" t="s">
        <v>46</v>
      </c>
      <c r="O100" s="86"/>
      <c r="P100" s="221">
        <f>O100*H100</f>
        <v>0</v>
      </c>
      <c r="Q100" s="221">
        <v>0.0043400000000000001</v>
      </c>
      <c r="R100" s="221">
        <f>Q100*H100</f>
        <v>0.086800000000000002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437</v>
      </c>
      <c r="AT100" s="223" t="s">
        <v>177</v>
      </c>
      <c r="AU100" s="223" t="s">
        <v>84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1373</v>
      </c>
    </row>
    <row r="101" s="2" customFormat="1" ht="24.15" customHeight="1">
      <c r="A101" s="40"/>
      <c r="B101" s="41"/>
      <c r="C101" s="230" t="s">
        <v>95</v>
      </c>
      <c r="D101" s="230" t="s">
        <v>201</v>
      </c>
      <c r="E101" s="231" t="s">
        <v>977</v>
      </c>
      <c r="F101" s="232" t="s">
        <v>978</v>
      </c>
      <c r="G101" s="233" t="s">
        <v>792</v>
      </c>
      <c r="H101" s="234">
        <v>20</v>
      </c>
      <c r="I101" s="235"/>
      <c r="J101" s="236">
        <f>ROUND(I101*H101,2)</f>
        <v>0</v>
      </c>
      <c r="K101" s="237"/>
      <c r="L101" s="46"/>
      <c r="M101" s="238" t="s">
        <v>32</v>
      </c>
      <c r="N101" s="239" t="s">
        <v>46</v>
      </c>
      <c r="O101" s="86"/>
      <c r="P101" s="221">
        <f>O101*H101</f>
        <v>0</v>
      </c>
      <c r="Q101" s="221">
        <v>6.0000000000000002E-05</v>
      </c>
      <c r="R101" s="221">
        <f>Q101*H101</f>
        <v>0.0012000000000000001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204</v>
      </c>
      <c r="AT101" s="223" t="s">
        <v>201</v>
      </c>
      <c r="AU101" s="223" t="s">
        <v>84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204</v>
      </c>
      <c r="BM101" s="223" t="s">
        <v>1374</v>
      </c>
    </row>
    <row r="102" s="2" customFormat="1">
      <c r="A102" s="40"/>
      <c r="B102" s="41"/>
      <c r="C102" s="42"/>
      <c r="D102" s="252" t="s">
        <v>645</v>
      </c>
      <c r="E102" s="42"/>
      <c r="F102" s="253" t="s">
        <v>980</v>
      </c>
      <c r="G102" s="42"/>
      <c r="H102" s="42"/>
      <c r="I102" s="227"/>
      <c r="J102" s="42"/>
      <c r="K102" s="42"/>
      <c r="L102" s="46"/>
      <c r="M102" s="228"/>
      <c r="N102" s="22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645</v>
      </c>
      <c r="AU102" s="18" t="s">
        <v>84</v>
      </c>
    </row>
    <row r="103" s="2" customFormat="1" ht="24.15" customHeight="1">
      <c r="A103" s="40"/>
      <c r="B103" s="41"/>
      <c r="C103" s="230" t="s">
        <v>196</v>
      </c>
      <c r="D103" s="230" t="s">
        <v>201</v>
      </c>
      <c r="E103" s="231" t="s">
        <v>1375</v>
      </c>
      <c r="F103" s="232" t="s">
        <v>962</v>
      </c>
      <c r="G103" s="233" t="s">
        <v>792</v>
      </c>
      <c r="H103" s="234">
        <v>40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84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1376</v>
      </c>
    </row>
    <row r="104" s="2" customFormat="1">
      <c r="A104" s="40"/>
      <c r="B104" s="41"/>
      <c r="C104" s="42"/>
      <c r="D104" s="252" t="s">
        <v>645</v>
      </c>
      <c r="E104" s="42"/>
      <c r="F104" s="253" t="s">
        <v>1377</v>
      </c>
      <c r="G104" s="42"/>
      <c r="H104" s="42"/>
      <c r="I104" s="227"/>
      <c r="J104" s="42"/>
      <c r="K104" s="42"/>
      <c r="L104" s="46"/>
      <c r="M104" s="228"/>
      <c r="N104" s="22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645</v>
      </c>
      <c r="AU104" s="18" t="s">
        <v>84</v>
      </c>
    </row>
    <row r="105" s="2" customFormat="1" ht="21.75" customHeight="1">
      <c r="A105" s="40"/>
      <c r="B105" s="41"/>
      <c r="C105" s="230" t="s">
        <v>200</v>
      </c>
      <c r="D105" s="230" t="s">
        <v>201</v>
      </c>
      <c r="E105" s="231" t="s">
        <v>1378</v>
      </c>
      <c r="F105" s="232" t="s">
        <v>970</v>
      </c>
      <c r="G105" s="233" t="s">
        <v>792</v>
      </c>
      <c r="H105" s="234">
        <v>40</v>
      </c>
      <c r="I105" s="235"/>
      <c r="J105" s="236">
        <f>ROUND(I105*H105,2)</f>
        <v>0</v>
      </c>
      <c r="K105" s="237"/>
      <c r="L105" s="46"/>
      <c r="M105" s="238" t="s">
        <v>32</v>
      </c>
      <c r="N105" s="239" t="s">
        <v>46</v>
      </c>
      <c r="O105" s="86"/>
      <c r="P105" s="221">
        <f>O105*H105</f>
        <v>0</v>
      </c>
      <c r="Q105" s="221">
        <v>6.9999999999999994E-05</v>
      </c>
      <c r="R105" s="221">
        <f>Q105*H105</f>
        <v>0.0027999999999999995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204</v>
      </c>
      <c r="AT105" s="223" t="s">
        <v>201</v>
      </c>
      <c r="AU105" s="223" t="s">
        <v>84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204</v>
      </c>
      <c r="BM105" s="223" t="s">
        <v>1379</v>
      </c>
    </row>
    <row r="106" s="2" customFormat="1">
      <c r="A106" s="40"/>
      <c r="B106" s="41"/>
      <c r="C106" s="42"/>
      <c r="D106" s="252" t="s">
        <v>645</v>
      </c>
      <c r="E106" s="42"/>
      <c r="F106" s="253" t="s">
        <v>1380</v>
      </c>
      <c r="G106" s="42"/>
      <c r="H106" s="42"/>
      <c r="I106" s="227"/>
      <c r="J106" s="42"/>
      <c r="K106" s="42"/>
      <c r="L106" s="46"/>
      <c r="M106" s="292"/>
      <c r="N106" s="293"/>
      <c r="O106" s="242"/>
      <c r="P106" s="242"/>
      <c r="Q106" s="242"/>
      <c r="R106" s="242"/>
      <c r="S106" s="242"/>
      <c r="T106" s="294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645</v>
      </c>
      <c r="AU106" s="18" t="s">
        <v>84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bdnZj5ZRHmqGBb5dX3I6rNh1etw585T4ezmDIjZLbFnltyEEt3bt1g3S1lEZbtLI3nWF0Jf3eAxhylylAe27Tw==" hashValue="KlT9/CIXRhPt+cLFVW5svBLX+AlYEgngQcI2hj/DGeWRQpuKS+IboEd99l2kYCYxzaJvP1QsLAwgo9YttFpZDA==" algorithmName="SHA-512" password="CC35"/>
  <autoFilter ref="C92:K10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2/460161173"/>
    <hyperlink ref="F99" r:id="rId2" display="https://podminky.urs.cz/item/CS_URS_2022_02/460431183"/>
    <hyperlink ref="F102" r:id="rId3" display="https://podminky.urs.cz/item/CS_URS_2022_02/460631127"/>
    <hyperlink ref="F104" r:id="rId4" display="https://podminky.urs.cz/item/CS_URS_2022_02/460662512"/>
    <hyperlink ref="F106" r:id="rId5" display="https://podminky.urs.cz/item/CS_URS_2022_02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1331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1381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1333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33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45" t="s">
        <v>33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33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ROUND((SUM(BE92:BE106)),  2)</f>
        <v>0</v>
      </c>
      <c r="G37" s="40"/>
      <c r="H37" s="40"/>
      <c r="I37" s="160">
        <v>0.20999999999999999</v>
      </c>
      <c r="J37" s="159">
        <f>ROUND(((SUM(BE92:BE106))*I37),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ROUND((SUM(BF92:BF106)),  2)</f>
        <v>0</v>
      </c>
      <c r="G38" s="40"/>
      <c r="H38" s="40"/>
      <c r="I38" s="160">
        <v>0.14999999999999999</v>
      </c>
      <c r="J38" s="159">
        <f>ROUND(((SUM(BF92:BF106))*I38),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ROUND((SUM(BG92:BG106)),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ROUND((SUM(BH92:BH106)),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ROUND((SUM(BI92:BI106)),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1331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1381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01 - Technologická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1331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1381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1013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01 - Technologická část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SUM(P94:P106)</f>
        <v>0</v>
      </c>
      <c r="Q93" s="204"/>
      <c r="R93" s="205">
        <f>SUM(R94:R106)</f>
        <v>0</v>
      </c>
      <c r="S93" s="204"/>
      <c r="T93" s="206">
        <f>SUM(T94:T106)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SUM(BK94:BK106)</f>
        <v>0</v>
      </c>
    </row>
    <row r="94" s="2" customFormat="1" ht="24.15" customHeight="1">
      <c r="A94" s="40"/>
      <c r="B94" s="41"/>
      <c r="C94" s="230" t="s">
        <v>82</v>
      </c>
      <c r="D94" s="230" t="s">
        <v>201</v>
      </c>
      <c r="E94" s="231" t="s">
        <v>1346</v>
      </c>
      <c r="F94" s="232" t="s">
        <v>1347</v>
      </c>
      <c r="G94" s="233" t="s">
        <v>792</v>
      </c>
      <c r="H94" s="234">
        <v>40</v>
      </c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204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204</v>
      </c>
      <c r="BM94" s="223" t="s">
        <v>1382</v>
      </c>
    </row>
    <row r="95" s="2" customFormat="1" ht="44.25" customHeight="1">
      <c r="A95" s="40"/>
      <c r="B95" s="41"/>
      <c r="C95" s="230" t="s">
        <v>84</v>
      </c>
      <c r="D95" s="230" t="s">
        <v>201</v>
      </c>
      <c r="E95" s="231" t="s">
        <v>833</v>
      </c>
      <c r="F95" s="232" t="s">
        <v>834</v>
      </c>
      <c r="G95" s="233" t="s">
        <v>180</v>
      </c>
      <c r="H95" s="234">
        <v>4</v>
      </c>
      <c r="I95" s="235"/>
      <c r="J95" s="236">
        <f>ROUND(I95*H95,2)</f>
        <v>0</v>
      </c>
      <c r="K95" s="237"/>
      <c r="L95" s="46"/>
      <c r="M95" s="238" t="s">
        <v>32</v>
      </c>
      <c r="N95" s="239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204</v>
      </c>
      <c r="AT95" s="223" t="s">
        <v>201</v>
      </c>
      <c r="AU95" s="223" t="s">
        <v>82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204</v>
      </c>
      <c r="BM95" s="223" t="s">
        <v>1383</v>
      </c>
    </row>
    <row r="96" s="2" customFormat="1" ht="37.8" customHeight="1">
      <c r="A96" s="40"/>
      <c r="B96" s="41"/>
      <c r="C96" s="230" t="s">
        <v>90</v>
      </c>
      <c r="D96" s="230" t="s">
        <v>201</v>
      </c>
      <c r="E96" s="231" t="s">
        <v>1350</v>
      </c>
      <c r="F96" s="232" t="s">
        <v>1351</v>
      </c>
      <c r="G96" s="233" t="s">
        <v>180</v>
      </c>
      <c r="H96" s="234">
        <v>1</v>
      </c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204</v>
      </c>
      <c r="AT96" s="223" t="s">
        <v>201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204</v>
      </c>
      <c r="BM96" s="223" t="s">
        <v>1384</v>
      </c>
    </row>
    <row r="97" s="2" customFormat="1" ht="24.15" customHeight="1">
      <c r="A97" s="40"/>
      <c r="B97" s="41"/>
      <c r="C97" s="210" t="s">
        <v>95</v>
      </c>
      <c r="D97" s="210" t="s">
        <v>177</v>
      </c>
      <c r="E97" s="211" t="s">
        <v>1353</v>
      </c>
      <c r="F97" s="212" t="s">
        <v>1354</v>
      </c>
      <c r="G97" s="213" t="s">
        <v>180</v>
      </c>
      <c r="H97" s="214">
        <v>1</v>
      </c>
      <c r="I97" s="215"/>
      <c r="J97" s="216">
        <f>ROUND(I97*H97,2)</f>
        <v>0</v>
      </c>
      <c r="K97" s="217"/>
      <c r="L97" s="218"/>
      <c r="M97" s="219" t="s">
        <v>32</v>
      </c>
      <c r="N97" s="220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181</v>
      </c>
      <c r="AT97" s="223" t="s">
        <v>177</v>
      </c>
      <c r="AU97" s="223" t="s">
        <v>82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181</v>
      </c>
      <c r="BM97" s="223" t="s">
        <v>1385</v>
      </c>
    </row>
    <row r="98" s="2" customFormat="1" ht="16.5" customHeight="1">
      <c r="A98" s="40"/>
      <c r="B98" s="41"/>
      <c r="C98" s="230" t="s">
        <v>196</v>
      </c>
      <c r="D98" s="230" t="s">
        <v>201</v>
      </c>
      <c r="E98" s="231" t="s">
        <v>223</v>
      </c>
      <c r="F98" s="232" t="s">
        <v>224</v>
      </c>
      <c r="G98" s="233" t="s">
        <v>180</v>
      </c>
      <c r="H98" s="234">
        <v>1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1386</v>
      </c>
    </row>
    <row r="99" s="2" customFormat="1" ht="16.5" customHeight="1">
      <c r="A99" s="40"/>
      <c r="B99" s="41"/>
      <c r="C99" s="230" t="s">
        <v>200</v>
      </c>
      <c r="D99" s="230" t="s">
        <v>201</v>
      </c>
      <c r="E99" s="231" t="s">
        <v>1357</v>
      </c>
      <c r="F99" s="232" t="s">
        <v>1358</v>
      </c>
      <c r="G99" s="233" t="s">
        <v>180</v>
      </c>
      <c r="H99" s="234">
        <v>1</v>
      </c>
      <c r="I99" s="235"/>
      <c r="J99" s="236">
        <f>ROUND(I99*H99,2)</f>
        <v>0</v>
      </c>
      <c r="K99" s="237"/>
      <c r="L99" s="46"/>
      <c r="M99" s="238" t="s">
        <v>32</v>
      </c>
      <c r="N99" s="239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204</v>
      </c>
      <c r="AT99" s="223" t="s">
        <v>201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204</v>
      </c>
      <c r="BM99" s="223" t="s">
        <v>1387</v>
      </c>
    </row>
    <row r="100" s="2" customFormat="1" ht="49.05" customHeight="1">
      <c r="A100" s="40"/>
      <c r="B100" s="41"/>
      <c r="C100" s="230" t="s">
        <v>206</v>
      </c>
      <c r="D100" s="230" t="s">
        <v>201</v>
      </c>
      <c r="E100" s="231" t="s">
        <v>1360</v>
      </c>
      <c r="F100" s="232" t="s">
        <v>1361</v>
      </c>
      <c r="G100" s="233" t="s">
        <v>180</v>
      </c>
      <c r="H100" s="234">
        <v>1</v>
      </c>
      <c r="I100" s="235"/>
      <c r="J100" s="236">
        <f>ROUND(I100*H100,2)</f>
        <v>0</v>
      </c>
      <c r="K100" s="237"/>
      <c r="L100" s="46"/>
      <c r="M100" s="238" t="s">
        <v>32</v>
      </c>
      <c r="N100" s="239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1388</v>
      </c>
    </row>
    <row r="101" s="2" customFormat="1" ht="24.15" customHeight="1">
      <c r="A101" s="40"/>
      <c r="B101" s="41"/>
      <c r="C101" s="210" t="s">
        <v>210</v>
      </c>
      <c r="D101" s="210" t="s">
        <v>177</v>
      </c>
      <c r="E101" s="211" t="s">
        <v>1334</v>
      </c>
      <c r="F101" s="212" t="s">
        <v>1335</v>
      </c>
      <c r="G101" s="213" t="s">
        <v>180</v>
      </c>
      <c r="H101" s="214">
        <v>1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1389</v>
      </c>
    </row>
    <row r="102" s="2" customFormat="1" ht="21.75" customHeight="1">
      <c r="A102" s="40"/>
      <c r="B102" s="41"/>
      <c r="C102" s="210" t="s">
        <v>214</v>
      </c>
      <c r="D102" s="210" t="s">
        <v>177</v>
      </c>
      <c r="E102" s="211" t="s">
        <v>1340</v>
      </c>
      <c r="F102" s="212" t="s">
        <v>1341</v>
      </c>
      <c r="G102" s="213" t="s">
        <v>792</v>
      </c>
      <c r="H102" s="214">
        <v>150</v>
      </c>
      <c r="I102" s="215"/>
      <c r="J102" s="216">
        <f>ROUND(I102*H102,2)</f>
        <v>0</v>
      </c>
      <c r="K102" s="217"/>
      <c r="L102" s="218"/>
      <c r="M102" s="219" t="s">
        <v>32</v>
      </c>
      <c r="N102" s="220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181</v>
      </c>
      <c r="AT102" s="223" t="s">
        <v>177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181</v>
      </c>
      <c r="BM102" s="223" t="s">
        <v>1390</v>
      </c>
    </row>
    <row r="103" s="2" customFormat="1" ht="21.75" customHeight="1">
      <c r="A103" s="40"/>
      <c r="B103" s="41"/>
      <c r="C103" s="230" t="s">
        <v>218</v>
      </c>
      <c r="D103" s="230" t="s">
        <v>201</v>
      </c>
      <c r="E103" s="231" t="s">
        <v>803</v>
      </c>
      <c r="F103" s="232" t="s">
        <v>1391</v>
      </c>
      <c r="G103" s="233" t="s">
        <v>792</v>
      </c>
      <c r="H103" s="234">
        <v>150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1392</v>
      </c>
    </row>
    <row r="104" s="2" customFormat="1" ht="16.5" customHeight="1">
      <c r="A104" s="40"/>
      <c r="B104" s="41"/>
      <c r="C104" s="210" t="s">
        <v>222</v>
      </c>
      <c r="D104" s="210" t="s">
        <v>177</v>
      </c>
      <c r="E104" s="211" t="s">
        <v>1343</v>
      </c>
      <c r="F104" s="212" t="s">
        <v>1344</v>
      </c>
      <c r="G104" s="213" t="s">
        <v>792</v>
      </c>
      <c r="H104" s="214">
        <v>40</v>
      </c>
      <c r="I104" s="215"/>
      <c r="J104" s="216">
        <f>ROUND(I104*H104,2)</f>
        <v>0</v>
      </c>
      <c r="K104" s="217"/>
      <c r="L104" s="218"/>
      <c r="M104" s="219" t="s">
        <v>32</v>
      </c>
      <c r="N104" s="220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181</v>
      </c>
      <c r="AT104" s="223" t="s">
        <v>177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181</v>
      </c>
      <c r="BM104" s="223" t="s">
        <v>1393</v>
      </c>
    </row>
    <row r="105" s="2" customFormat="1" ht="16.5" customHeight="1">
      <c r="A105" s="40"/>
      <c r="B105" s="41"/>
      <c r="C105" s="210" t="s">
        <v>226</v>
      </c>
      <c r="D105" s="210" t="s">
        <v>177</v>
      </c>
      <c r="E105" s="211" t="s">
        <v>1337</v>
      </c>
      <c r="F105" s="212" t="s">
        <v>1338</v>
      </c>
      <c r="G105" s="213" t="s">
        <v>180</v>
      </c>
      <c r="H105" s="214">
        <v>20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1394</v>
      </c>
    </row>
    <row r="106" s="2" customFormat="1" ht="62.7" customHeight="1">
      <c r="A106" s="40"/>
      <c r="B106" s="41"/>
      <c r="C106" s="230" t="s">
        <v>230</v>
      </c>
      <c r="D106" s="230" t="s">
        <v>201</v>
      </c>
      <c r="E106" s="231" t="s">
        <v>1363</v>
      </c>
      <c r="F106" s="232" t="s">
        <v>1364</v>
      </c>
      <c r="G106" s="233" t="s">
        <v>180</v>
      </c>
      <c r="H106" s="234">
        <v>1</v>
      </c>
      <c r="I106" s="235"/>
      <c r="J106" s="236">
        <f>ROUND(I106*H106,2)</f>
        <v>0</v>
      </c>
      <c r="K106" s="237"/>
      <c r="L106" s="46"/>
      <c r="M106" s="240" t="s">
        <v>32</v>
      </c>
      <c r="N106" s="241" t="s">
        <v>46</v>
      </c>
      <c r="O106" s="242"/>
      <c r="P106" s="243">
        <f>O106*H106</f>
        <v>0</v>
      </c>
      <c r="Q106" s="243">
        <v>0</v>
      </c>
      <c r="R106" s="243">
        <f>Q106*H106</f>
        <v>0</v>
      </c>
      <c r="S106" s="243">
        <v>0</v>
      </c>
      <c r="T106" s="24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204</v>
      </c>
      <c r="AT106" s="223" t="s">
        <v>201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204</v>
      </c>
      <c r="BM106" s="223" t="s">
        <v>1395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xP6zaoWvgxKibzok3vcM/ypjn96Gs7twgPrlMgvv9NRBxvfzZPIroyyItB/AiYIJAUBaSwh4Mdkk1jZ4441mqw==" hashValue="Wcyz5W6IlDdq+3Xg6K9bDsk7bwX3Dtq9flIh7tQj9aoNr2Lt4F4dcteGElV1kRJxui8Rzb8Qcs03SMiXWWyBRA==" algorithmName="SHA-512" password="CC35"/>
  <autoFilter ref="C91:K10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1331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1381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1366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tr">
        <f>IF('Rekapitulace stavby'!AN10="","",'Rekapitulace stavby'!AN10)</f>
        <v/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tr">
        <f>IF('Rekapitulace stavby'!E11="","",'Rekapitulace stavby'!E11)</f>
        <v xml:space="preserve"> </v>
      </c>
      <c r="F19" s="40"/>
      <c r="G19" s="40"/>
      <c r="H19" s="40"/>
      <c r="I19" s="145" t="s">
        <v>33</v>
      </c>
      <c r="J19" s="135" t="str">
        <f>IF('Rekapitulace stavby'!AN11="","",'Rekapitulace stavby'!AN11)</f>
        <v/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tr">
        <f>IF('Rekapitulace stavby'!AN16="","",'Rekapitulace stavby'!AN16)</f>
        <v/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45" t="s">
        <v>33</v>
      </c>
      <c r="J25" s="135" t="str">
        <f>IF('Rekapitulace stavby'!AN17="","",'Rekapitulace stavby'!AN17)</f>
        <v/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tr">
        <f>IF('Rekapitulace stavby'!AN19="","",'Rekapitulace stavby'!AN19)</f>
        <v/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tr">
        <f>IF('Rekapitulace stavby'!E20="","",'Rekapitulace stavby'!E20)</f>
        <v xml:space="preserve"> </v>
      </c>
      <c r="F28" s="40"/>
      <c r="G28" s="40"/>
      <c r="H28" s="40"/>
      <c r="I28" s="145" t="s">
        <v>33</v>
      </c>
      <c r="J28" s="135" t="str">
        <f>IF('Rekapitulace stavby'!AN20="","",'Rekapitulace stavby'!AN20)</f>
        <v/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ROUND(J93,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ROUND((SUM(BE93:BE106)),  2)</f>
        <v>0</v>
      </c>
      <c r="G37" s="40"/>
      <c r="H37" s="40"/>
      <c r="I37" s="160">
        <v>0.20999999999999999</v>
      </c>
      <c r="J37" s="159">
        <f>ROUND(((SUM(BE93:BE106))*I37),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ROUND((SUM(BF93:BF106)),  2)</f>
        <v>0</v>
      </c>
      <c r="G38" s="40"/>
      <c r="H38" s="40"/>
      <c r="I38" s="160">
        <v>0.14999999999999999</v>
      </c>
      <c r="J38" s="159">
        <f>ROUND(((SUM(BF93:BF106))*I38),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ROUND((SUM(BG93:BG106)),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ROUND((SUM(BH93:BH106)),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ROUND((SUM(BI93:BI106)),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1331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1381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02 -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636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45"/>
      <c r="C69" s="126"/>
      <c r="D69" s="246" t="s">
        <v>637</v>
      </c>
      <c r="E69" s="247"/>
      <c r="F69" s="247"/>
      <c r="G69" s="247"/>
      <c r="H69" s="247"/>
      <c r="I69" s="247"/>
      <c r="J69" s="248">
        <f>J95</f>
        <v>0</v>
      </c>
      <c r="K69" s="126"/>
      <c r="L69" s="24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161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Oprava PZS v ŽST Litoměřice horní nádraží</v>
      </c>
      <c r="F79" s="33"/>
      <c r="G79" s="33"/>
      <c r="H79" s="33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150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2" t="s">
        <v>1331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152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73" t="s">
        <v>1381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1013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02 - Stavební část</v>
      </c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F16</f>
        <v xml:space="preserve"> </v>
      </c>
      <c r="G87" s="42"/>
      <c r="H87" s="42"/>
      <c r="I87" s="33" t="s">
        <v>24</v>
      </c>
      <c r="J87" s="74" t="str">
        <f>IF(J16="","",J16)</f>
        <v>28. 2. 2022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30</v>
      </c>
      <c r="D89" s="42"/>
      <c r="E89" s="42"/>
      <c r="F89" s="28" t="str">
        <f>E19</f>
        <v xml:space="preserve"> </v>
      </c>
      <c r="G89" s="42"/>
      <c r="H89" s="42"/>
      <c r="I89" s="33" t="s">
        <v>36</v>
      </c>
      <c r="J89" s="38" t="str">
        <f>E25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34</v>
      </c>
      <c r="D90" s="42"/>
      <c r="E90" s="42"/>
      <c r="F90" s="28" t="str">
        <f>IF(E22="","",E22)</f>
        <v>Vyplň údaj</v>
      </c>
      <c r="G90" s="42"/>
      <c r="H90" s="42"/>
      <c r="I90" s="33" t="s">
        <v>38</v>
      </c>
      <c r="J90" s="38" t="str">
        <f>E28</f>
        <v xml:space="preserve"> </v>
      </c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0" customFormat="1" ht="29.28" customHeight="1">
      <c r="A92" s="184"/>
      <c r="B92" s="185"/>
      <c r="C92" s="186" t="s">
        <v>162</v>
      </c>
      <c r="D92" s="187" t="s">
        <v>60</v>
      </c>
      <c r="E92" s="187" t="s">
        <v>56</v>
      </c>
      <c r="F92" s="187" t="s">
        <v>57</v>
      </c>
      <c r="G92" s="187" t="s">
        <v>163</v>
      </c>
      <c r="H92" s="187" t="s">
        <v>164</v>
      </c>
      <c r="I92" s="187" t="s">
        <v>165</v>
      </c>
      <c r="J92" s="188" t="s">
        <v>158</v>
      </c>
      <c r="K92" s="189" t="s">
        <v>166</v>
      </c>
      <c r="L92" s="190"/>
      <c r="M92" s="94" t="s">
        <v>32</v>
      </c>
      <c r="N92" s="95" t="s">
        <v>45</v>
      </c>
      <c r="O92" s="95" t="s">
        <v>167</v>
      </c>
      <c r="P92" s="95" t="s">
        <v>168</v>
      </c>
      <c r="Q92" s="95" t="s">
        <v>169</v>
      </c>
      <c r="R92" s="95" t="s">
        <v>170</v>
      </c>
      <c r="S92" s="95" t="s">
        <v>171</v>
      </c>
      <c r="T92" s="96" t="s">
        <v>172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40"/>
      <c r="B93" s="41"/>
      <c r="C93" s="101" t="s">
        <v>173</v>
      </c>
      <c r="D93" s="42"/>
      <c r="E93" s="42"/>
      <c r="F93" s="42"/>
      <c r="G93" s="42"/>
      <c r="H93" s="42"/>
      <c r="I93" s="42"/>
      <c r="J93" s="191">
        <f>BK93</f>
        <v>0</v>
      </c>
      <c r="K93" s="42"/>
      <c r="L93" s="46"/>
      <c r="M93" s="97"/>
      <c r="N93" s="192"/>
      <c r="O93" s="98"/>
      <c r="P93" s="193">
        <f>P94</f>
        <v>0</v>
      </c>
      <c r="Q93" s="98"/>
      <c r="R93" s="193">
        <f>R94</f>
        <v>0.071400000000000005</v>
      </c>
      <c r="S93" s="98"/>
      <c r="T93" s="194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74</v>
      </c>
      <c r="AU93" s="18" t="s">
        <v>159</v>
      </c>
      <c r="BK93" s="195">
        <f>BK94</f>
        <v>0</v>
      </c>
    </row>
    <row r="94" s="11" customFormat="1" ht="25.92" customHeight="1">
      <c r="A94" s="11"/>
      <c r="B94" s="196"/>
      <c r="C94" s="197"/>
      <c r="D94" s="198" t="s">
        <v>74</v>
      </c>
      <c r="E94" s="199" t="s">
        <v>177</v>
      </c>
      <c r="F94" s="199" t="s">
        <v>697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</f>
        <v>0</v>
      </c>
      <c r="Q94" s="204"/>
      <c r="R94" s="205">
        <f>R95</f>
        <v>0.071400000000000005</v>
      </c>
      <c r="S94" s="204"/>
      <c r="T94" s="206">
        <f>T95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7" t="s">
        <v>90</v>
      </c>
      <c r="AT94" s="208" t="s">
        <v>74</v>
      </c>
      <c r="AU94" s="208" t="s">
        <v>75</v>
      </c>
      <c r="AY94" s="207" t="s">
        <v>176</v>
      </c>
      <c r="BK94" s="209">
        <f>BK95</f>
        <v>0</v>
      </c>
    </row>
    <row r="95" s="11" customFormat="1" ht="22.8" customHeight="1">
      <c r="A95" s="11"/>
      <c r="B95" s="196"/>
      <c r="C95" s="197"/>
      <c r="D95" s="198" t="s">
        <v>74</v>
      </c>
      <c r="E95" s="250" t="s">
        <v>698</v>
      </c>
      <c r="F95" s="250" t="s">
        <v>699</v>
      </c>
      <c r="G95" s="197"/>
      <c r="H95" s="197"/>
      <c r="I95" s="200"/>
      <c r="J95" s="251">
        <f>BK95</f>
        <v>0</v>
      </c>
      <c r="K95" s="197"/>
      <c r="L95" s="202"/>
      <c r="M95" s="203"/>
      <c r="N95" s="204"/>
      <c r="O95" s="204"/>
      <c r="P95" s="205">
        <f>SUM(P96:P106)</f>
        <v>0</v>
      </c>
      <c r="Q95" s="204"/>
      <c r="R95" s="205">
        <f>SUM(R96:R106)</f>
        <v>0.071400000000000005</v>
      </c>
      <c r="S95" s="204"/>
      <c r="T95" s="206">
        <f>SUM(T96:T106)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7" t="s">
        <v>90</v>
      </c>
      <c r="AT95" s="208" t="s">
        <v>74</v>
      </c>
      <c r="AU95" s="208" t="s">
        <v>82</v>
      </c>
      <c r="AY95" s="207" t="s">
        <v>176</v>
      </c>
      <c r="BK95" s="209">
        <f>SUM(BK96:BK106)</f>
        <v>0</v>
      </c>
    </row>
    <row r="96" s="2" customFormat="1" ht="37.8" customHeight="1">
      <c r="A96" s="40"/>
      <c r="B96" s="41"/>
      <c r="C96" s="230" t="s">
        <v>82</v>
      </c>
      <c r="D96" s="230" t="s">
        <v>201</v>
      </c>
      <c r="E96" s="231" t="s">
        <v>1367</v>
      </c>
      <c r="F96" s="232" t="s">
        <v>958</v>
      </c>
      <c r="G96" s="233" t="s">
        <v>792</v>
      </c>
      <c r="H96" s="234">
        <v>140</v>
      </c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204</v>
      </c>
      <c r="AT96" s="223" t="s">
        <v>201</v>
      </c>
      <c r="AU96" s="223" t="s">
        <v>84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204</v>
      </c>
      <c r="BM96" s="223" t="s">
        <v>1368</v>
      </c>
    </row>
    <row r="97" s="2" customFormat="1">
      <c r="A97" s="40"/>
      <c r="B97" s="41"/>
      <c r="C97" s="42"/>
      <c r="D97" s="252" t="s">
        <v>645</v>
      </c>
      <c r="E97" s="42"/>
      <c r="F97" s="253" t="s">
        <v>1369</v>
      </c>
      <c r="G97" s="42"/>
      <c r="H97" s="42"/>
      <c r="I97" s="227"/>
      <c r="J97" s="42"/>
      <c r="K97" s="42"/>
      <c r="L97" s="46"/>
      <c r="M97" s="228"/>
      <c r="N97" s="22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645</v>
      </c>
      <c r="AU97" s="18" t="s">
        <v>84</v>
      </c>
    </row>
    <row r="98" s="2" customFormat="1" ht="33" customHeight="1">
      <c r="A98" s="40"/>
      <c r="B98" s="41"/>
      <c r="C98" s="230" t="s">
        <v>84</v>
      </c>
      <c r="D98" s="230" t="s">
        <v>201</v>
      </c>
      <c r="E98" s="231" t="s">
        <v>1370</v>
      </c>
      <c r="F98" s="232" t="s">
        <v>974</v>
      </c>
      <c r="G98" s="233" t="s">
        <v>792</v>
      </c>
      <c r="H98" s="234">
        <v>140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84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1371</v>
      </c>
    </row>
    <row r="99" s="2" customFormat="1">
      <c r="A99" s="40"/>
      <c r="B99" s="41"/>
      <c r="C99" s="42"/>
      <c r="D99" s="252" t="s">
        <v>645</v>
      </c>
      <c r="E99" s="42"/>
      <c r="F99" s="253" t="s">
        <v>1372</v>
      </c>
      <c r="G99" s="42"/>
      <c r="H99" s="42"/>
      <c r="I99" s="227"/>
      <c r="J99" s="42"/>
      <c r="K99" s="42"/>
      <c r="L99" s="46"/>
      <c r="M99" s="228"/>
      <c r="N99" s="229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645</v>
      </c>
      <c r="AU99" s="18" t="s">
        <v>84</v>
      </c>
    </row>
    <row r="100" s="2" customFormat="1" ht="16.5" customHeight="1">
      <c r="A100" s="40"/>
      <c r="B100" s="41"/>
      <c r="C100" s="210" t="s">
        <v>90</v>
      </c>
      <c r="D100" s="210" t="s">
        <v>177</v>
      </c>
      <c r="E100" s="211" t="s">
        <v>984</v>
      </c>
      <c r="F100" s="212" t="s">
        <v>985</v>
      </c>
      <c r="G100" s="213" t="s">
        <v>792</v>
      </c>
      <c r="H100" s="214">
        <v>14</v>
      </c>
      <c r="I100" s="215"/>
      <c r="J100" s="216">
        <f>ROUND(I100*H100,2)</f>
        <v>0</v>
      </c>
      <c r="K100" s="217"/>
      <c r="L100" s="218"/>
      <c r="M100" s="219" t="s">
        <v>32</v>
      </c>
      <c r="N100" s="220" t="s">
        <v>46</v>
      </c>
      <c r="O100" s="86"/>
      <c r="P100" s="221">
        <f>O100*H100</f>
        <v>0</v>
      </c>
      <c r="Q100" s="221">
        <v>0.0043400000000000001</v>
      </c>
      <c r="R100" s="221">
        <f>Q100*H100</f>
        <v>0.060760000000000002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437</v>
      </c>
      <c r="AT100" s="223" t="s">
        <v>177</v>
      </c>
      <c r="AU100" s="223" t="s">
        <v>84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1373</v>
      </c>
    </row>
    <row r="101" s="2" customFormat="1" ht="24.15" customHeight="1">
      <c r="A101" s="40"/>
      <c r="B101" s="41"/>
      <c r="C101" s="230" t="s">
        <v>95</v>
      </c>
      <c r="D101" s="230" t="s">
        <v>201</v>
      </c>
      <c r="E101" s="231" t="s">
        <v>977</v>
      </c>
      <c r="F101" s="232" t="s">
        <v>978</v>
      </c>
      <c r="G101" s="233" t="s">
        <v>792</v>
      </c>
      <c r="H101" s="234">
        <v>14</v>
      </c>
      <c r="I101" s="235"/>
      <c r="J101" s="236">
        <f>ROUND(I101*H101,2)</f>
        <v>0</v>
      </c>
      <c r="K101" s="237"/>
      <c r="L101" s="46"/>
      <c r="M101" s="238" t="s">
        <v>32</v>
      </c>
      <c r="N101" s="239" t="s">
        <v>46</v>
      </c>
      <c r="O101" s="86"/>
      <c r="P101" s="221">
        <f>O101*H101</f>
        <v>0</v>
      </c>
      <c r="Q101" s="221">
        <v>6.0000000000000002E-05</v>
      </c>
      <c r="R101" s="221">
        <f>Q101*H101</f>
        <v>0.00084000000000000003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204</v>
      </c>
      <c r="AT101" s="223" t="s">
        <v>201</v>
      </c>
      <c r="AU101" s="223" t="s">
        <v>84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204</v>
      </c>
      <c r="BM101" s="223" t="s">
        <v>1374</v>
      </c>
    </row>
    <row r="102" s="2" customFormat="1">
      <c r="A102" s="40"/>
      <c r="B102" s="41"/>
      <c r="C102" s="42"/>
      <c r="D102" s="252" t="s">
        <v>645</v>
      </c>
      <c r="E102" s="42"/>
      <c r="F102" s="253" t="s">
        <v>980</v>
      </c>
      <c r="G102" s="42"/>
      <c r="H102" s="42"/>
      <c r="I102" s="227"/>
      <c r="J102" s="42"/>
      <c r="K102" s="42"/>
      <c r="L102" s="46"/>
      <c r="M102" s="228"/>
      <c r="N102" s="22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645</v>
      </c>
      <c r="AU102" s="18" t="s">
        <v>84</v>
      </c>
    </row>
    <row r="103" s="2" customFormat="1" ht="24.15" customHeight="1">
      <c r="A103" s="40"/>
      <c r="B103" s="41"/>
      <c r="C103" s="230" t="s">
        <v>196</v>
      </c>
      <c r="D103" s="230" t="s">
        <v>201</v>
      </c>
      <c r="E103" s="231" t="s">
        <v>1375</v>
      </c>
      <c r="F103" s="232" t="s">
        <v>962</v>
      </c>
      <c r="G103" s="233" t="s">
        <v>792</v>
      </c>
      <c r="H103" s="234">
        <v>140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84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1376</v>
      </c>
    </row>
    <row r="104" s="2" customFormat="1">
      <c r="A104" s="40"/>
      <c r="B104" s="41"/>
      <c r="C104" s="42"/>
      <c r="D104" s="252" t="s">
        <v>645</v>
      </c>
      <c r="E104" s="42"/>
      <c r="F104" s="253" t="s">
        <v>1377</v>
      </c>
      <c r="G104" s="42"/>
      <c r="H104" s="42"/>
      <c r="I104" s="227"/>
      <c r="J104" s="42"/>
      <c r="K104" s="42"/>
      <c r="L104" s="46"/>
      <c r="M104" s="228"/>
      <c r="N104" s="22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645</v>
      </c>
      <c r="AU104" s="18" t="s">
        <v>84</v>
      </c>
    </row>
    <row r="105" s="2" customFormat="1" ht="21.75" customHeight="1">
      <c r="A105" s="40"/>
      <c r="B105" s="41"/>
      <c r="C105" s="230" t="s">
        <v>200</v>
      </c>
      <c r="D105" s="230" t="s">
        <v>201</v>
      </c>
      <c r="E105" s="231" t="s">
        <v>1378</v>
      </c>
      <c r="F105" s="232" t="s">
        <v>970</v>
      </c>
      <c r="G105" s="233" t="s">
        <v>792</v>
      </c>
      <c r="H105" s="234">
        <v>140</v>
      </c>
      <c r="I105" s="235"/>
      <c r="J105" s="236">
        <f>ROUND(I105*H105,2)</f>
        <v>0</v>
      </c>
      <c r="K105" s="237"/>
      <c r="L105" s="46"/>
      <c r="M105" s="238" t="s">
        <v>32</v>
      </c>
      <c r="N105" s="239" t="s">
        <v>46</v>
      </c>
      <c r="O105" s="86"/>
      <c r="P105" s="221">
        <f>O105*H105</f>
        <v>0</v>
      </c>
      <c r="Q105" s="221">
        <v>6.9999999999999994E-05</v>
      </c>
      <c r="R105" s="221">
        <f>Q105*H105</f>
        <v>0.0097999999999999997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204</v>
      </c>
      <c r="AT105" s="223" t="s">
        <v>201</v>
      </c>
      <c r="AU105" s="223" t="s">
        <v>84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204</v>
      </c>
      <c r="BM105" s="223" t="s">
        <v>1379</v>
      </c>
    </row>
    <row r="106" s="2" customFormat="1">
      <c r="A106" s="40"/>
      <c r="B106" s="41"/>
      <c r="C106" s="42"/>
      <c r="D106" s="252" t="s">
        <v>645</v>
      </c>
      <c r="E106" s="42"/>
      <c r="F106" s="253" t="s">
        <v>1380</v>
      </c>
      <c r="G106" s="42"/>
      <c r="H106" s="42"/>
      <c r="I106" s="227"/>
      <c r="J106" s="42"/>
      <c r="K106" s="42"/>
      <c r="L106" s="46"/>
      <c r="M106" s="292"/>
      <c r="N106" s="293"/>
      <c r="O106" s="242"/>
      <c r="P106" s="242"/>
      <c r="Q106" s="242"/>
      <c r="R106" s="242"/>
      <c r="S106" s="242"/>
      <c r="T106" s="294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645</v>
      </c>
      <c r="AU106" s="18" t="s">
        <v>84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6tV4EUVBB4V5COIGSeFUUb/ExtewUCsjh2UclrClZW+NedzR72eme0tWi6b79uB71tkHIytOp/a/1fxKLESm1A==" hashValue="Bx+3DArcl7Tfc/UjUnSD5iZw/jeYZd4rAvN2QaBknsBkcbNxW8sgHzNHQqE1eo9TFqClNn14C+QiWXlRwbZ/1w==" algorithmName="SHA-512" password="CC35"/>
  <autoFilter ref="C92:K10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2/460161173"/>
    <hyperlink ref="F99" r:id="rId2" display="https://podminky.urs.cz/item/CS_URS_2022_02/460431183"/>
    <hyperlink ref="F102" r:id="rId3" display="https://podminky.urs.cz/item/CS_URS_2022_02/460631127"/>
    <hyperlink ref="F104" r:id="rId4" display="https://podminky.urs.cz/item/CS_URS_2022_02/460662512"/>
    <hyperlink ref="F106" r:id="rId5" display="https://podminky.urs.cz/item/CS_URS_2022_02/460671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155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ROUND((SUM(BE92:BE226)),  2)</f>
        <v>0</v>
      </c>
      <c r="G37" s="40"/>
      <c r="H37" s="40"/>
      <c r="I37" s="160">
        <v>0.20999999999999999</v>
      </c>
      <c r="J37" s="159">
        <f>ROUND(((SUM(BE92:BE226))*I37),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ROUND((SUM(BF92:BF226)),  2)</f>
        <v>0</v>
      </c>
      <c r="G38" s="40"/>
      <c r="H38" s="40"/>
      <c r="I38" s="160">
        <v>0.14999999999999999</v>
      </c>
      <c r="J38" s="159">
        <f>ROUND(((SUM(BF92:BF226))*I38),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ROUND((SUM(BG92:BG226)),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ROUND((SUM(BH92:BH226)),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ROUND((SUM(BI92:BI226)),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01.1 - Technologická část - ÚOŽI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153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01.1 - Technologická část - ÚOŽI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SUM(P94:P226)</f>
        <v>0</v>
      </c>
      <c r="Q93" s="204"/>
      <c r="R93" s="205">
        <f>SUM(R94:R226)</f>
        <v>0</v>
      </c>
      <c r="S93" s="204"/>
      <c r="T93" s="206">
        <f>SUM(T94:T226)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SUM(BK94:BK226)</f>
        <v>0</v>
      </c>
    </row>
    <row r="94" s="2" customFormat="1" ht="16.5" customHeight="1">
      <c r="A94" s="40"/>
      <c r="B94" s="41"/>
      <c r="C94" s="210" t="s">
        <v>82</v>
      </c>
      <c r="D94" s="210" t="s">
        <v>177</v>
      </c>
      <c r="E94" s="211" t="s">
        <v>178</v>
      </c>
      <c r="F94" s="212" t="s">
        <v>179</v>
      </c>
      <c r="G94" s="213" t="s">
        <v>180</v>
      </c>
      <c r="H94" s="214">
        <v>1</v>
      </c>
      <c r="I94" s="215"/>
      <c r="J94" s="216">
        <f>ROUND(I94*H94,2)</f>
        <v>0</v>
      </c>
      <c r="K94" s="217"/>
      <c r="L94" s="218"/>
      <c r="M94" s="219" t="s">
        <v>32</v>
      </c>
      <c r="N94" s="220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181</v>
      </c>
      <c r="AT94" s="223" t="s">
        <v>177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181</v>
      </c>
      <c r="BM94" s="223" t="s">
        <v>182</v>
      </c>
    </row>
    <row r="95" s="2" customFormat="1">
      <c r="A95" s="40"/>
      <c r="B95" s="41"/>
      <c r="C95" s="42"/>
      <c r="D95" s="225" t="s">
        <v>183</v>
      </c>
      <c r="E95" s="42"/>
      <c r="F95" s="226" t="s">
        <v>184</v>
      </c>
      <c r="G95" s="42"/>
      <c r="H95" s="42"/>
      <c r="I95" s="227"/>
      <c r="J95" s="42"/>
      <c r="K95" s="42"/>
      <c r="L95" s="46"/>
      <c r="M95" s="228"/>
      <c r="N95" s="22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183</v>
      </c>
      <c r="AU95" s="18" t="s">
        <v>82</v>
      </c>
    </row>
    <row r="96" s="2" customFormat="1" ht="16.5" customHeight="1">
      <c r="A96" s="40"/>
      <c r="B96" s="41"/>
      <c r="C96" s="210" t="s">
        <v>84</v>
      </c>
      <c r="D96" s="210" t="s">
        <v>177</v>
      </c>
      <c r="E96" s="211" t="s">
        <v>185</v>
      </c>
      <c r="F96" s="212" t="s">
        <v>186</v>
      </c>
      <c r="G96" s="213" t="s">
        <v>180</v>
      </c>
      <c r="H96" s="214">
        <v>1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187</v>
      </c>
    </row>
    <row r="97" s="2" customFormat="1">
      <c r="A97" s="40"/>
      <c r="B97" s="41"/>
      <c r="C97" s="42"/>
      <c r="D97" s="225" t="s">
        <v>183</v>
      </c>
      <c r="E97" s="42"/>
      <c r="F97" s="226" t="s">
        <v>188</v>
      </c>
      <c r="G97" s="42"/>
      <c r="H97" s="42"/>
      <c r="I97" s="227"/>
      <c r="J97" s="42"/>
      <c r="K97" s="42"/>
      <c r="L97" s="46"/>
      <c r="M97" s="228"/>
      <c r="N97" s="22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183</v>
      </c>
      <c r="AU97" s="18" t="s">
        <v>82</v>
      </c>
    </row>
    <row r="98" s="2" customFormat="1" ht="24.15" customHeight="1">
      <c r="A98" s="40"/>
      <c r="B98" s="41"/>
      <c r="C98" s="210" t="s">
        <v>90</v>
      </c>
      <c r="D98" s="210" t="s">
        <v>177</v>
      </c>
      <c r="E98" s="211" t="s">
        <v>189</v>
      </c>
      <c r="F98" s="212" t="s">
        <v>190</v>
      </c>
      <c r="G98" s="213" t="s">
        <v>180</v>
      </c>
      <c r="H98" s="214">
        <v>2</v>
      </c>
      <c r="I98" s="215"/>
      <c r="J98" s="216">
        <f>ROUND(I98*H98,2)</f>
        <v>0</v>
      </c>
      <c r="K98" s="217"/>
      <c r="L98" s="218"/>
      <c r="M98" s="219" t="s">
        <v>32</v>
      </c>
      <c r="N98" s="220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181</v>
      </c>
      <c r="AT98" s="223" t="s">
        <v>177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181</v>
      </c>
      <c r="BM98" s="223" t="s">
        <v>191</v>
      </c>
    </row>
    <row r="99" s="2" customFormat="1" ht="16.5" customHeight="1">
      <c r="A99" s="40"/>
      <c r="B99" s="41"/>
      <c r="C99" s="210" t="s">
        <v>95</v>
      </c>
      <c r="D99" s="210" t="s">
        <v>177</v>
      </c>
      <c r="E99" s="211" t="s">
        <v>192</v>
      </c>
      <c r="F99" s="212" t="s">
        <v>193</v>
      </c>
      <c r="G99" s="213" t="s">
        <v>180</v>
      </c>
      <c r="H99" s="214">
        <v>1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194</v>
      </c>
    </row>
    <row r="100" s="2" customFormat="1">
      <c r="A100" s="40"/>
      <c r="B100" s="41"/>
      <c r="C100" s="42"/>
      <c r="D100" s="225" t="s">
        <v>183</v>
      </c>
      <c r="E100" s="42"/>
      <c r="F100" s="226" t="s">
        <v>195</v>
      </c>
      <c r="G100" s="42"/>
      <c r="H100" s="42"/>
      <c r="I100" s="227"/>
      <c r="J100" s="42"/>
      <c r="K100" s="42"/>
      <c r="L100" s="46"/>
      <c r="M100" s="228"/>
      <c r="N100" s="22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183</v>
      </c>
      <c r="AU100" s="18" t="s">
        <v>82</v>
      </c>
    </row>
    <row r="101" s="2" customFormat="1" ht="21.75" customHeight="1">
      <c r="A101" s="40"/>
      <c r="B101" s="41"/>
      <c r="C101" s="210" t="s">
        <v>196</v>
      </c>
      <c r="D101" s="210" t="s">
        <v>177</v>
      </c>
      <c r="E101" s="211" t="s">
        <v>197</v>
      </c>
      <c r="F101" s="212" t="s">
        <v>198</v>
      </c>
      <c r="G101" s="213" t="s">
        <v>180</v>
      </c>
      <c r="H101" s="214">
        <v>2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199</v>
      </c>
    </row>
    <row r="102" s="2" customFormat="1" ht="16.5" customHeight="1">
      <c r="A102" s="40"/>
      <c r="B102" s="41"/>
      <c r="C102" s="230" t="s">
        <v>200</v>
      </c>
      <c r="D102" s="230" t="s">
        <v>201</v>
      </c>
      <c r="E102" s="231" t="s">
        <v>202</v>
      </c>
      <c r="F102" s="232" t="s">
        <v>203</v>
      </c>
      <c r="G102" s="233" t="s">
        <v>180</v>
      </c>
      <c r="H102" s="234">
        <v>1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205</v>
      </c>
    </row>
    <row r="103" s="2" customFormat="1" ht="37.8" customHeight="1">
      <c r="A103" s="40"/>
      <c r="B103" s="41"/>
      <c r="C103" s="210" t="s">
        <v>206</v>
      </c>
      <c r="D103" s="210" t="s">
        <v>177</v>
      </c>
      <c r="E103" s="211" t="s">
        <v>207</v>
      </c>
      <c r="F103" s="212" t="s">
        <v>208</v>
      </c>
      <c r="G103" s="213" t="s">
        <v>180</v>
      </c>
      <c r="H103" s="214">
        <v>1</v>
      </c>
      <c r="I103" s="215"/>
      <c r="J103" s="216">
        <f>ROUND(I103*H103,2)</f>
        <v>0</v>
      </c>
      <c r="K103" s="217"/>
      <c r="L103" s="218"/>
      <c r="M103" s="219" t="s">
        <v>32</v>
      </c>
      <c r="N103" s="220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181</v>
      </c>
      <c r="AT103" s="223" t="s">
        <v>177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181</v>
      </c>
      <c r="BM103" s="223" t="s">
        <v>209</v>
      </c>
    </row>
    <row r="104" s="2" customFormat="1" ht="24.15" customHeight="1">
      <c r="A104" s="40"/>
      <c r="B104" s="41"/>
      <c r="C104" s="230" t="s">
        <v>210</v>
      </c>
      <c r="D104" s="230" t="s">
        <v>201</v>
      </c>
      <c r="E104" s="231" t="s">
        <v>211</v>
      </c>
      <c r="F104" s="232" t="s">
        <v>212</v>
      </c>
      <c r="G104" s="233" t="s">
        <v>180</v>
      </c>
      <c r="H104" s="234">
        <v>1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204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204</v>
      </c>
      <c r="BM104" s="223" t="s">
        <v>213</v>
      </c>
    </row>
    <row r="105" s="2" customFormat="1" ht="33" customHeight="1">
      <c r="A105" s="40"/>
      <c r="B105" s="41"/>
      <c r="C105" s="210" t="s">
        <v>214</v>
      </c>
      <c r="D105" s="210" t="s">
        <v>177</v>
      </c>
      <c r="E105" s="211" t="s">
        <v>215</v>
      </c>
      <c r="F105" s="212" t="s">
        <v>216</v>
      </c>
      <c r="G105" s="213" t="s">
        <v>180</v>
      </c>
      <c r="H105" s="214">
        <v>1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217</v>
      </c>
    </row>
    <row r="106" s="2" customFormat="1" ht="24.15" customHeight="1">
      <c r="A106" s="40"/>
      <c r="B106" s="41"/>
      <c r="C106" s="210" t="s">
        <v>218</v>
      </c>
      <c r="D106" s="210" t="s">
        <v>177</v>
      </c>
      <c r="E106" s="211" t="s">
        <v>219</v>
      </c>
      <c r="F106" s="212" t="s">
        <v>220</v>
      </c>
      <c r="G106" s="213" t="s">
        <v>180</v>
      </c>
      <c r="H106" s="214">
        <v>1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221</v>
      </c>
    </row>
    <row r="107" s="2" customFormat="1" ht="16.5" customHeight="1">
      <c r="A107" s="40"/>
      <c r="B107" s="41"/>
      <c r="C107" s="230" t="s">
        <v>222</v>
      </c>
      <c r="D107" s="230" t="s">
        <v>201</v>
      </c>
      <c r="E107" s="231" t="s">
        <v>223</v>
      </c>
      <c r="F107" s="232" t="s">
        <v>224</v>
      </c>
      <c r="G107" s="233" t="s">
        <v>180</v>
      </c>
      <c r="H107" s="234">
        <v>7</v>
      </c>
      <c r="I107" s="235"/>
      <c r="J107" s="236">
        <f>ROUND(I107*H107,2)</f>
        <v>0</v>
      </c>
      <c r="K107" s="237"/>
      <c r="L107" s="46"/>
      <c r="M107" s="238" t="s">
        <v>32</v>
      </c>
      <c r="N107" s="239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204</v>
      </c>
      <c r="AT107" s="223" t="s">
        <v>201</v>
      </c>
      <c r="AU107" s="223" t="s">
        <v>82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204</v>
      </c>
      <c r="BM107" s="223" t="s">
        <v>225</v>
      </c>
    </row>
    <row r="108" s="2" customFormat="1" ht="16.5" customHeight="1">
      <c r="A108" s="40"/>
      <c r="B108" s="41"/>
      <c r="C108" s="230" t="s">
        <v>226</v>
      </c>
      <c r="D108" s="230" t="s">
        <v>201</v>
      </c>
      <c r="E108" s="231" t="s">
        <v>227</v>
      </c>
      <c r="F108" s="232" t="s">
        <v>228</v>
      </c>
      <c r="G108" s="233" t="s">
        <v>180</v>
      </c>
      <c r="H108" s="234">
        <v>27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204</v>
      </c>
      <c r="AT108" s="223" t="s">
        <v>201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204</v>
      </c>
      <c r="BM108" s="223" t="s">
        <v>229</v>
      </c>
    </row>
    <row r="109" s="2" customFormat="1" ht="16.5" customHeight="1">
      <c r="A109" s="40"/>
      <c r="B109" s="41"/>
      <c r="C109" s="230" t="s">
        <v>230</v>
      </c>
      <c r="D109" s="230" t="s">
        <v>201</v>
      </c>
      <c r="E109" s="231" t="s">
        <v>231</v>
      </c>
      <c r="F109" s="232" t="s">
        <v>232</v>
      </c>
      <c r="G109" s="233" t="s">
        <v>180</v>
      </c>
      <c r="H109" s="234">
        <v>1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204</v>
      </c>
      <c r="AT109" s="223" t="s">
        <v>201</v>
      </c>
      <c r="AU109" s="223" t="s">
        <v>82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204</v>
      </c>
      <c r="BM109" s="223" t="s">
        <v>233</v>
      </c>
    </row>
    <row r="110" s="2" customFormat="1" ht="16.5" customHeight="1">
      <c r="A110" s="40"/>
      <c r="B110" s="41"/>
      <c r="C110" s="230" t="s">
        <v>234</v>
      </c>
      <c r="D110" s="230" t="s">
        <v>201</v>
      </c>
      <c r="E110" s="231" t="s">
        <v>235</v>
      </c>
      <c r="F110" s="232" t="s">
        <v>236</v>
      </c>
      <c r="G110" s="233" t="s">
        <v>180</v>
      </c>
      <c r="H110" s="234">
        <v>1</v>
      </c>
      <c r="I110" s="235"/>
      <c r="J110" s="236">
        <f>ROUND(I110*H110,2)</f>
        <v>0</v>
      </c>
      <c r="K110" s="237"/>
      <c r="L110" s="46"/>
      <c r="M110" s="238" t="s">
        <v>32</v>
      </c>
      <c r="N110" s="239" t="s">
        <v>46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204</v>
      </c>
      <c r="AT110" s="223" t="s">
        <v>201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204</v>
      </c>
      <c r="BM110" s="223" t="s">
        <v>237</v>
      </c>
    </row>
    <row r="111" s="2" customFormat="1" ht="16.5" customHeight="1">
      <c r="A111" s="40"/>
      <c r="B111" s="41"/>
      <c r="C111" s="230" t="s">
        <v>8</v>
      </c>
      <c r="D111" s="230" t="s">
        <v>201</v>
      </c>
      <c r="E111" s="231" t="s">
        <v>238</v>
      </c>
      <c r="F111" s="232" t="s">
        <v>239</v>
      </c>
      <c r="G111" s="233" t="s">
        <v>180</v>
      </c>
      <c r="H111" s="234">
        <v>2</v>
      </c>
      <c r="I111" s="235"/>
      <c r="J111" s="236">
        <f>ROUND(I111*H111,2)</f>
        <v>0</v>
      </c>
      <c r="K111" s="237"/>
      <c r="L111" s="46"/>
      <c r="M111" s="238" t="s">
        <v>32</v>
      </c>
      <c r="N111" s="239" t="s">
        <v>46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204</v>
      </c>
      <c r="AT111" s="223" t="s">
        <v>201</v>
      </c>
      <c r="AU111" s="223" t="s">
        <v>82</v>
      </c>
      <c r="AY111" s="18" t="s">
        <v>176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82</v>
      </c>
      <c r="BK111" s="224">
        <f>ROUND(I111*H111,2)</f>
        <v>0</v>
      </c>
      <c r="BL111" s="18" t="s">
        <v>204</v>
      </c>
      <c r="BM111" s="223" t="s">
        <v>240</v>
      </c>
    </row>
    <row r="112" s="2" customFormat="1" ht="16.5" customHeight="1">
      <c r="A112" s="40"/>
      <c r="B112" s="41"/>
      <c r="C112" s="230" t="s">
        <v>241</v>
      </c>
      <c r="D112" s="230" t="s">
        <v>201</v>
      </c>
      <c r="E112" s="231" t="s">
        <v>242</v>
      </c>
      <c r="F112" s="232" t="s">
        <v>243</v>
      </c>
      <c r="G112" s="233" t="s">
        <v>180</v>
      </c>
      <c r="H112" s="234">
        <v>1</v>
      </c>
      <c r="I112" s="235"/>
      <c r="J112" s="236">
        <f>ROUND(I112*H112,2)</f>
        <v>0</v>
      </c>
      <c r="K112" s="237"/>
      <c r="L112" s="46"/>
      <c r="M112" s="238" t="s">
        <v>32</v>
      </c>
      <c r="N112" s="239" t="s">
        <v>46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204</v>
      </c>
      <c r="AT112" s="223" t="s">
        <v>201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204</v>
      </c>
      <c r="BM112" s="223" t="s">
        <v>244</v>
      </c>
    </row>
    <row r="113" s="2" customFormat="1" ht="21.75" customHeight="1">
      <c r="A113" s="40"/>
      <c r="B113" s="41"/>
      <c r="C113" s="230" t="s">
        <v>245</v>
      </c>
      <c r="D113" s="230" t="s">
        <v>201</v>
      </c>
      <c r="E113" s="231" t="s">
        <v>246</v>
      </c>
      <c r="F113" s="232" t="s">
        <v>247</v>
      </c>
      <c r="G113" s="233" t="s">
        <v>180</v>
      </c>
      <c r="H113" s="234">
        <v>2</v>
      </c>
      <c r="I113" s="235"/>
      <c r="J113" s="236">
        <f>ROUND(I113*H113,2)</f>
        <v>0</v>
      </c>
      <c r="K113" s="237"/>
      <c r="L113" s="46"/>
      <c r="M113" s="238" t="s">
        <v>32</v>
      </c>
      <c r="N113" s="239" t="s">
        <v>46</v>
      </c>
      <c r="O113" s="86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204</v>
      </c>
      <c r="AT113" s="223" t="s">
        <v>201</v>
      </c>
      <c r="AU113" s="223" t="s">
        <v>82</v>
      </c>
      <c r="AY113" s="18" t="s">
        <v>176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82</v>
      </c>
      <c r="BK113" s="224">
        <f>ROUND(I113*H113,2)</f>
        <v>0</v>
      </c>
      <c r="BL113" s="18" t="s">
        <v>204</v>
      </c>
      <c r="BM113" s="223" t="s">
        <v>248</v>
      </c>
    </row>
    <row r="114" s="2" customFormat="1" ht="24.15" customHeight="1">
      <c r="A114" s="40"/>
      <c r="B114" s="41"/>
      <c r="C114" s="210" t="s">
        <v>249</v>
      </c>
      <c r="D114" s="210" t="s">
        <v>177</v>
      </c>
      <c r="E114" s="211" t="s">
        <v>250</v>
      </c>
      <c r="F114" s="212" t="s">
        <v>251</v>
      </c>
      <c r="G114" s="213" t="s">
        <v>180</v>
      </c>
      <c r="H114" s="214">
        <v>1</v>
      </c>
      <c r="I114" s="215"/>
      <c r="J114" s="216">
        <f>ROUND(I114*H114,2)</f>
        <v>0</v>
      </c>
      <c r="K114" s="217"/>
      <c r="L114" s="218"/>
      <c r="M114" s="219" t="s">
        <v>32</v>
      </c>
      <c r="N114" s="220" t="s">
        <v>46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181</v>
      </c>
      <c r="AT114" s="223" t="s">
        <v>177</v>
      </c>
      <c r="AU114" s="223" t="s">
        <v>82</v>
      </c>
      <c r="AY114" s="18" t="s">
        <v>176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82</v>
      </c>
      <c r="BK114" s="224">
        <f>ROUND(I114*H114,2)</f>
        <v>0</v>
      </c>
      <c r="BL114" s="18" t="s">
        <v>181</v>
      </c>
      <c r="BM114" s="223" t="s">
        <v>252</v>
      </c>
    </row>
    <row r="115" s="2" customFormat="1" ht="21.75" customHeight="1">
      <c r="A115" s="40"/>
      <c r="B115" s="41"/>
      <c r="C115" s="230" t="s">
        <v>253</v>
      </c>
      <c r="D115" s="230" t="s">
        <v>201</v>
      </c>
      <c r="E115" s="231" t="s">
        <v>254</v>
      </c>
      <c r="F115" s="232" t="s">
        <v>255</v>
      </c>
      <c r="G115" s="233" t="s">
        <v>180</v>
      </c>
      <c r="H115" s="234">
        <v>2</v>
      </c>
      <c r="I115" s="235"/>
      <c r="J115" s="236">
        <f>ROUND(I115*H115,2)</f>
        <v>0</v>
      </c>
      <c r="K115" s="237"/>
      <c r="L115" s="46"/>
      <c r="M115" s="238" t="s">
        <v>32</v>
      </c>
      <c r="N115" s="239" t="s">
        <v>46</v>
      </c>
      <c r="O115" s="86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204</v>
      </c>
      <c r="AT115" s="223" t="s">
        <v>201</v>
      </c>
      <c r="AU115" s="223" t="s">
        <v>82</v>
      </c>
      <c r="AY115" s="18" t="s">
        <v>176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82</v>
      </c>
      <c r="BK115" s="224">
        <f>ROUND(I115*H115,2)</f>
        <v>0</v>
      </c>
      <c r="BL115" s="18" t="s">
        <v>204</v>
      </c>
      <c r="BM115" s="223" t="s">
        <v>256</v>
      </c>
    </row>
    <row r="116" s="2" customFormat="1" ht="21.75" customHeight="1">
      <c r="A116" s="40"/>
      <c r="B116" s="41"/>
      <c r="C116" s="210" t="s">
        <v>257</v>
      </c>
      <c r="D116" s="210" t="s">
        <v>177</v>
      </c>
      <c r="E116" s="211" t="s">
        <v>258</v>
      </c>
      <c r="F116" s="212" t="s">
        <v>259</v>
      </c>
      <c r="G116" s="213" t="s">
        <v>180</v>
      </c>
      <c r="H116" s="214">
        <v>1</v>
      </c>
      <c r="I116" s="215"/>
      <c r="J116" s="216">
        <f>ROUND(I116*H116,2)</f>
        <v>0</v>
      </c>
      <c r="K116" s="217"/>
      <c r="L116" s="218"/>
      <c r="M116" s="219" t="s">
        <v>32</v>
      </c>
      <c r="N116" s="220" t="s">
        <v>46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181</v>
      </c>
      <c r="AT116" s="223" t="s">
        <v>177</v>
      </c>
      <c r="AU116" s="223" t="s">
        <v>82</v>
      </c>
      <c r="AY116" s="18" t="s">
        <v>176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82</v>
      </c>
      <c r="BK116" s="224">
        <f>ROUND(I116*H116,2)</f>
        <v>0</v>
      </c>
      <c r="BL116" s="18" t="s">
        <v>181</v>
      </c>
      <c r="BM116" s="223" t="s">
        <v>260</v>
      </c>
    </row>
    <row r="117" s="2" customFormat="1" ht="16.5" customHeight="1">
      <c r="A117" s="40"/>
      <c r="B117" s="41"/>
      <c r="C117" s="230" t="s">
        <v>7</v>
      </c>
      <c r="D117" s="230" t="s">
        <v>201</v>
      </c>
      <c r="E117" s="231" t="s">
        <v>261</v>
      </c>
      <c r="F117" s="232" t="s">
        <v>262</v>
      </c>
      <c r="G117" s="233" t="s">
        <v>180</v>
      </c>
      <c r="H117" s="234">
        <v>4</v>
      </c>
      <c r="I117" s="235"/>
      <c r="J117" s="236">
        <f>ROUND(I117*H117,2)</f>
        <v>0</v>
      </c>
      <c r="K117" s="237"/>
      <c r="L117" s="46"/>
      <c r="M117" s="238" t="s">
        <v>32</v>
      </c>
      <c r="N117" s="239" t="s">
        <v>46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204</v>
      </c>
      <c r="AT117" s="223" t="s">
        <v>201</v>
      </c>
      <c r="AU117" s="223" t="s">
        <v>82</v>
      </c>
      <c r="AY117" s="18" t="s">
        <v>176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82</v>
      </c>
      <c r="BK117" s="224">
        <f>ROUND(I117*H117,2)</f>
        <v>0</v>
      </c>
      <c r="BL117" s="18" t="s">
        <v>204</v>
      </c>
      <c r="BM117" s="223" t="s">
        <v>263</v>
      </c>
    </row>
    <row r="118" s="2" customFormat="1" ht="21.75" customHeight="1">
      <c r="A118" s="40"/>
      <c r="B118" s="41"/>
      <c r="C118" s="210" t="s">
        <v>264</v>
      </c>
      <c r="D118" s="210" t="s">
        <v>177</v>
      </c>
      <c r="E118" s="211" t="s">
        <v>265</v>
      </c>
      <c r="F118" s="212" t="s">
        <v>266</v>
      </c>
      <c r="G118" s="213" t="s">
        <v>180</v>
      </c>
      <c r="H118" s="214">
        <v>1</v>
      </c>
      <c r="I118" s="215"/>
      <c r="J118" s="216">
        <f>ROUND(I118*H118,2)</f>
        <v>0</v>
      </c>
      <c r="K118" s="217"/>
      <c r="L118" s="218"/>
      <c r="M118" s="219" t="s">
        <v>32</v>
      </c>
      <c r="N118" s="220" t="s">
        <v>46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181</v>
      </c>
      <c r="AT118" s="223" t="s">
        <v>177</v>
      </c>
      <c r="AU118" s="223" t="s">
        <v>82</v>
      </c>
      <c r="AY118" s="18" t="s">
        <v>176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82</v>
      </c>
      <c r="BK118" s="224">
        <f>ROUND(I118*H118,2)</f>
        <v>0</v>
      </c>
      <c r="BL118" s="18" t="s">
        <v>181</v>
      </c>
      <c r="BM118" s="223" t="s">
        <v>267</v>
      </c>
    </row>
    <row r="119" s="2" customFormat="1" ht="24.15" customHeight="1">
      <c r="A119" s="40"/>
      <c r="B119" s="41"/>
      <c r="C119" s="210" t="s">
        <v>268</v>
      </c>
      <c r="D119" s="210" t="s">
        <v>177</v>
      </c>
      <c r="E119" s="211" t="s">
        <v>269</v>
      </c>
      <c r="F119" s="212" t="s">
        <v>270</v>
      </c>
      <c r="G119" s="213" t="s">
        <v>180</v>
      </c>
      <c r="H119" s="214">
        <v>3</v>
      </c>
      <c r="I119" s="215"/>
      <c r="J119" s="216">
        <f>ROUND(I119*H119,2)</f>
        <v>0</v>
      </c>
      <c r="K119" s="217"/>
      <c r="L119" s="218"/>
      <c r="M119" s="219" t="s">
        <v>32</v>
      </c>
      <c r="N119" s="220" t="s">
        <v>46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181</v>
      </c>
      <c r="AT119" s="223" t="s">
        <v>177</v>
      </c>
      <c r="AU119" s="223" t="s">
        <v>82</v>
      </c>
      <c r="AY119" s="18" t="s">
        <v>176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82</v>
      </c>
      <c r="BK119" s="224">
        <f>ROUND(I119*H119,2)</f>
        <v>0</v>
      </c>
      <c r="BL119" s="18" t="s">
        <v>181</v>
      </c>
      <c r="BM119" s="223" t="s">
        <v>271</v>
      </c>
    </row>
    <row r="120" s="2" customFormat="1" ht="16.5" customHeight="1">
      <c r="A120" s="40"/>
      <c r="B120" s="41"/>
      <c r="C120" s="230" t="s">
        <v>272</v>
      </c>
      <c r="D120" s="230" t="s">
        <v>201</v>
      </c>
      <c r="E120" s="231" t="s">
        <v>273</v>
      </c>
      <c r="F120" s="232" t="s">
        <v>274</v>
      </c>
      <c r="G120" s="233" t="s">
        <v>180</v>
      </c>
      <c r="H120" s="234">
        <v>2</v>
      </c>
      <c r="I120" s="235"/>
      <c r="J120" s="236">
        <f>ROUND(I120*H120,2)</f>
        <v>0</v>
      </c>
      <c r="K120" s="237"/>
      <c r="L120" s="46"/>
      <c r="M120" s="238" t="s">
        <v>32</v>
      </c>
      <c r="N120" s="239" t="s">
        <v>46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204</v>
      </c>
      <c r="AT120" s="223" t="s">
        <v>201</v>
      </c>
      <c r="AU120" s="223" t="s">
        <v>82</v>
      </c>
      <c r="AY120" s="18" t="s">
        <v>176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82</v>
      </c>
      <c r="BK120" s="224">
        <f>ROUND(I120*H120,2)</f>
        <v>0</v>
      </c>
      <c r="BL120" s="18" t="s">
        <v>204</v>
      </c>
      <c r="BM120" s="223" t="s">
        <v>275</v>
      </c>
    </row>
    <row r="121" s="2" customFormat="1" ht="16.5" customHeight="1">
      <c r="A121" s="40"/>
      <c r="B121" s="41"/>
      <c r="C121" s="230" t="s">
        <v>276</v>
      </c>
      <c r="D121" s="230" t="s">
        <v>201</v>
      </c>
      <c r="E121" s="231" t="s">
        <v>277</v>
      </c>
      <c r="F121" s="232" t="s">
        <v>278</v>
      </c>
      <c r="G121" s="233" t="s">
        <v>180</v>
      </c>
      <c r="H121" s="234">
        <v>65</v>
      </c>
      <c r="I121" s="235"/>
      <c r="J121" s="236">
        <f>ROUND(I121*H121,2)</f>
        <v>0</v>
      </c>
      <c r="K121" s="237"/>
      <c r="L121" s="46"/>
      <c r="M121" s="238" t="s">
        <v>32</v>
      </c>
      <c r="N121" s="239" t="s">
        <v>46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204</v>
      </c>
      <c r="AT121" s="223" t="s">
        <v>201</v>
      </c>
      <c r="AU121" s="223" t="s">
        <v>82</v>
      </c>
      <c r="AY121" s="18" t="s">
        <v>176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82</v>
      </c>
      <c r="BK121" s="224">
        <f>ROUND(I121*H121,2)</f>
        <v>0</v>
      </c>
      <c r="BL121" s="18" t="s">
        <v>204</v>
      </c>
      <c r="BM121" s="223" t="s">
        <v>279</v>
      </c>
    </row>
    <row r="122" s="2" customFormat="1" ht="16.5" customHeight="1">
      <c r="A122" s="40"/>
      <c r="B122" s="41"/>
      <c r="C122" s="210" t="s">
        <v>280</v>
      </c>
      <c r="D122" s="210" t="s">
        <v>177</v>
      </c>
      <c r="E122" s="211" t="s">
        <v>281</v>
      </c>
      <c r="F122" s="212" t="s">
        <v>282</v>
      </c>
      <c r="G122" s="213" t="s">
        <v>180</v>
      </c>
      <c r="H122" s="214">
        <v>42</v>
      </c>
      <c r="I122" s="215"/>
      <c r="J122" s="216">
        <f>ROUND(I122*H122,2)</f>
        <v>0</v>
      </c>
      <c r="K122" s="217"/>
      <c r="L122" s="218"/>
      <c r="M122" s="219" t="s">
        <v>32</v>
      </c>
      <c r="N122" s="220" t="s">
        <v>46</v>
      </c>
      <c r="O122" s="86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3" t="s">
        <v>181</v>
      </c>
      <c r="AT122" s="223" t="s">
        <v>177</v>
      </c>
      <c r="AU122" s="223" t="s">
        <v>82</v>
      </c>
      <c r="AY122" s="18" t="s">
        <v>176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82</v>
      </c>
      <c r="BK122" s="224">
        <f>ROUND(I122*H122,2)</f>
        <v>0</v>
      </c>
      <c r="BL122" s="18" t="s">
        <v>181</v>
      </c>
      <c r="BM122" s="223" t="s">
        <v>283</v>
      </c>
    </row>
    <row r="123" s="2" customFormat="1" ht="16.5" customHeight="1">
      <c r="A123" s="40"/>
      <c r="B123" s="41"/>
      <c r="C123" s="210" t="s">
        <v>284</v>
      </c>
      <c r="D123" s="210" t="s">
        <v>177</v>
      </c>
      <c r="E123" s="211" t="s">
        <v>285</v>
      </c>
      <c r="F123" s="212" t="s">
        <v>286</v>
      </c>
      <c r="G123" s="213" t="s">
        <v>180</v>
      </c>
      <c r="H123" s="214">
        <v>3</v>
      </c>
      <c r="I123" s="215"/>
      <c r="J123" s="216">
        <f>ROUND(I123*H123,2)</f>
        <v>0</v>
      </c>
      <c r="K123" s="217"/>
      <c r="L123" s="218"/>
      <c r="M123" s="219" t="s">
        <v>32</v>
      </c>
      <c r="N123" s="220" t="s">
        <v>46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181</v>
      </c>
      <c r="AT123" s="223" t="s">
        <v>177</v>
      </c>
      <c r="AU123" s="223" t="s">
        <v>82</v>
      </c>
      <c r="AY123" s="18" t="s">
        <v>176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82</v>
      </c>
      <c r="BK123" s="224">
        <f>ROUND(I123*H123,2)</f>
        <v>0</v>
      </c>
      <c r="BL123" s="18" t="s">
        <v>181</v>
      </c>
      <c r="BM123" s="223" t="s">
        <v>287</v>
      </c>
    </row>
    <row r="124" s="2" customFormat="1" ht="16.5" customHeight="1">
      <c r="A124" s="40"/>
      <c r="B124" s="41"/>
      <c r="C124" s="210" t="s">
        <v>288</v>
      </c>
      <c r="D124" s="210" t="s">
        <v>177</v>
      </c>
      <c r="E124" s="211" t="s">
        <v>289</v>
      </c>
      <c r="F124" s="212" t="s">
        <v>290</v>
      </c>
      <c r="G124" s="213" t="s">
        <v>180</v>
      </c>
      <c r="H124" s="214">
        <v>1</v>
      </c>
      <c r="I124" s="215"/>
      <c r="J124" s="216">
        <f>ROUND(I124*H124,2)</f>
        <v>0</v>
      </c>
      <c r="K124" s="217"/>
      <c r="L124" s="218"/>
      <c r="M124" s="219" t="s">
        <v>32</v>
      </c>
      <c r="N124" s="220" t="s">
        <v>46</v>
      </c>
      <c r="O124" s="86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181</v>
      </c>
      <c r="AT124" s="223" t="s">
        <v>177</v>
      </c>
      <c r="AU124" s="223" t="s">
        <v>82</v>
      </c>
      <c r="AY124" s="18" t="s">
        <v>176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82</v>
      </c>
      <c r="BK124" s="224">
        <f>ROUND(I124*H124,2)</f>
        <v>0</v>
      </c>
      <c r="BL124" s="18" t="s">
        <v>181</v>
      </c>
      <c r="BM124" s="223" t="s">
        <v>291</v>
      </c>
    </row>
    <row r="125" s="2" customFormat="1" ht="24.15" customHeight="1">
      <c r="A125" s="40"/>
      <c r="B125" s="41"/>
      <c r="C125" s="210" t="s">
        <v>292</v>
      </c>
      <c r="D125" s="210" t="s">
        <v>177</v>
      </c>
      <c r="E125" s="211" t="s">
        <v>293</v>
      </c>
      <c r="F125" s="212" t="s">
        <v>294</v>
      </c>
      <c r="G125" s="213" t="s">
        <v>180</v>
      </c>
      <c r="H125" s="214">
        <v>1</v>
      </c>
      <c r="I125" s="215"/>
      <c r="J125" s="216">
        <f>ROUND(I125*H125,2)</f>
        <v>0</v>
      </c>
      <c r="K125" s="217"/>
      <c r="L125" s="218"/>
      <c r="M125" s="219" t="s">
        <v>32</v>
      </c>
      <c r="N125" s="220" t="s">
        <v>46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181</v>
      </c>
      <c r="AT125" s="223" t="s">
        <v>177</v>
      </c>
      <c r="AU125" s="223" t="s">
        <v>82</v>
      </c>
      <c r="AY125" s="18" t="s">
        <v>176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82</v>
      </c>
      <c r="BK125" s="224">
        <f>ROUND(I125*H125,2)</f>
        <v>0</v>
      </c>
      <c r="BL125" s="18" t="s">
        <v>181</v>
      </c>
      <c r="BM125" s="223" t="s">
        <v>295</v>
      </c>
    </row>
    <row r="126" s="2" customFormat="1">
      <c r="A126" s="40"/>
      <c r="B126" s="41"/>
      <c r="C126" s="42"/>
      <c r="D126" s="225" t="s">
        <v>183</v>
      </c>
      <c r="E126" s="42"/>
      <c r="F126" s="226" t="s">
        <v>296</v>
      </c>
      <c r="G126" s="42"/>
      <c r="H126" s="42"/>
      <c r="I126" s="227"/>
      <c r="J126" s="42"/>
      <c r="K126" s="42"/>
      <c r="L126" s="46"/>
      <c r="M126" s="228"/>
      <c r="N126" s="22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183</v>
      </c>
      <c r="AU126" s="18" t="s">
        <v>82</v>
      </c>
    </row>
    <row r="127" s="2" customFormat="1" ht="24.15" customHeight="1">
      <c r="A127" s="40"/>
      <c r="B127" s="41"/>
      <c r="C127" s="210" t="s">
        <v>297</v>
      </c>
      <c r="D127" s="210" t="s">
        <v>177</v>
      </c>
      <c r="E127" s="211" t="s">
        <v>298</v>
      </c>
      <c r="F127" s="212" t="s">
        <v>299</v>
      </c>
      <c r="G127" s="213" t="s">
        <v>180</v>
      </c>
      <c r="H127" s="214">
        <v>3</v>
      </c>
      <c r="I127" s="215"/>
      <c r="J127" s="216">
        <f>ROUND(I127*H127,2)</f>
        <v>0</v>
      </c>
      <c r="K127" s="217"/>
      <c r="L127" s="218"/>
      <c r="M127" s="219" t="s">
        <v>32</v>
      </c>
      <c r="N127" s="220" t="s">
        <v>46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181</v>
      </c>
      <c r="AT127" s="223" t="s">
        <v>177</v>
      </c>
      <c r="AU127" s="223" t="s">
        <v>82</v>
      </c>
      <c r="AY127" s="18" t="s">
        <v>176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82</v>
      </c>
      <c r="BK127" s="224">
        <f>ROUND(I127*H127,2)</f>
        <v>0</v>
      </c>
      <c r="BL127" s="18" t="s">
        <v>181</v>
      </c>
      <c r="BM127" s="223" t="s">
        <v>300</v>
      </c>
    </row>
    <row r="128" s="2" customFormat="1">
      <c r="A128" s="40"/>
      <c r="B128" s="41"/>
      <c r="C128" s="42"/>
      <c r="D128" s="225" t="s">
        <v>183</v>
      </c>
      <c r="E128" s="42"/>
      <c r="F128" s="226" t="s">
        <v>296</v>
      </c>
      <c r="G128" s="42"/>
      <c r="H128" s="42"/>
      <c r="I128" s="227"/>
      <c r="J128" s="42"/>
      <c r="K128" s="42"/>
      <c r="L128" s="46"/>
      <c r="M128" s="228"/>
      <c r="N128" s="22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183</v>
      </c>
      <c r="AU128" s="18" t="s">
        <v>82</v>
      </c>
    </row>
    <row r="129" s="2" customFormat="1" ht="24.15" customHeight="1">
      <c r="A129" s="40"/>
      <c r="B129" s="41"/>
      <c r="C129" s="210" t="s">
        <v>301</v>
      </c>
      <c r="D129" s="210" t="s">
        <v>177</v>
      </c>
      <c r="E129" s="211" t="s">
        <v>302</v>
      </c>
      <c r="F129" s="212" t="s">
        <v>303</v>
      </c>
      <c r="G129" s="213" t="s">
        <v>180</v>
      </c>
      <c r="H129" s="214">
        <v>3</v>
      </c>
      <c r="I129" s="215"/>
      <c r="J129" s="216">
        <f>ROUND(I129*H129,2)</f>
        <v>0</v>
      </c>
      <c r="K129" s="217"/>
      <c r="L129" s="218"/>
      <c r="M129" s="219" t="s">
        <v>32</v>
      </c>
      <c r="N129" s="220" t="s">
        <v>46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181</v>
      </c>
      <c r="AT129" s="223" t="s">
        <v>177</v>
      </c>
      <c r="AU129" s="223" t="s">
        <v>82</v>
      </c>
      <c r="AY129" s="18" t="s">
        <v>176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82</v>
      </c>
      <c r="BK129" s="224">
        <f>ROUND(I129*H129,2)</f>
        <v>0</v>
      </c>
      <c r="BL129" s="18" t="s">
        <v>181</v>
      </c>
      <c r="BM129" s="223" t="s">
        <v>304</v>
      </c>
    </row>
    <row r="130" s="2" customFormat="1">
      <c r="A130" s="40"/>
      <c r="B130" s="41"/>
      <c r="C130" s="42"/>
      <c r="D130" s="225" t="s">
        <v>183</v>
      </c>
      <c r="E130" s="42"/>
      <c r="F130" s="226" t="s">
        <v>296</v>
      </c>
      <c r="G130" s="42"/>
      <c r="H130" s="42"/>
      <c r="I130" s="227"/>
      <c r="J130" s="42"/>
      <c r="K130" s="42"/>
      <c r="L130" s="46"/>
      <c r="M130" s="228"/>
      <c r="N130" s="22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183</v>
      </c>
      <c r="AU130" s="18" t="s">
        <v>82</v>
      </c>
    </row>
    <row r="131" s="2" customFormat="1" ht="24.15" customHeight="1">
      <c r="A131" s="40"/>
      <c r="B131" s="41"/>
      <c r="C131" s="210" t="s">
        <v>305</v>
      </c>
      <c r="D131" s="210" t="s">
        <v>177</v>
      </c>
      <c r="E131" s="211" t="s">
        <v>306</v>
      </c>
      <c r="F131" s="212" t="s">
        <v>307</v>
      </c>
      <c r="G131" s="213" t="s">
        <v>180</v>
      </c>
      <c r="H131" s="214">
        <v>6</v>
      </c>
      <c r="I131" s="215"/>
      <c r="J131" s="216">
        <f>ROUND(I131*H131,2)</f>
        <v>0</v>
      </c>
      <c r="K131" s="217"/>
      <c r="L131" s="218"/>
      <c r="M131" s="219" t="s">
        <v>32</v>
      </c>
      <c r="N131" s="220" t="s">
        <v>46</v>
      </c>
      <c r="O131" s="86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181</v>
      </c>
      <c r="AT131" s="223" t="s">
        <v>177</v>
      </c>
      <c r="AU131" s="223" t="s">
        <v>82</v>
      </c>
      <c r="AY131" s="18" t="s">
        <v>176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82</v>
      </c>
      <c r="BK131" s="224">
        <f>ROUND(I131*H131,2)</f>
        <v>0</v>
      </c>
      <c r="BL131" s="18" t="s">
        <v>181</v>
      </c>
      <c r="BM131" s="223" t="s">
        <v>308</v>
      </c>
    </row>
    <row r="132" s="2" customFormat="1">
      <c r="A132" s="40"/>
      <c r="B132" s="41"/>
      <c r="C132" s="42"/>
      <c r="D132" s="225" t="s">
        <v>183</v>
      </c>
      <c r="E132" s="42"/>
      <c r="F132" s="226" t="s">
        <v>296</v>
      </c>
      <c r="G132" s="42"/>
      <c r="H132" s="42"/>
      <c r="I132" s="227"/>
      <c r="J132" s="42"/>
      <c r="K132" s="42"/>
      <c r="L132" s="46"/>
      <c r="M132" s="228"/>
      <c r="N132" s="22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183</v>
      </c>
      <c r="AU132" s="18" t="s">
        <v>82</v>
      </c>
    </row>
    <row r="133" s="2" customFormat="1" ht="24.15" customHeight="1">
      <c r="A133" s="40"/>
      <c r="B133" s="41"/>
      <c r="C133" s="210" t="s">
        <v>309</v>
      </c>
      <c r="D133" s="210" t="s">
        <v>177</v>
      </c>
      <c r="E133" s="211" t="s">
        <v>310</v>
      </c>
      <c r="F133" s="212" t="s">
        <v>311</v>
      </c>
      <c r="G133" s="213" t="s">
        <v>180</v>
      </c>
      <c r="H133" s="214">
        <v>8</v>
      </c>
      <c r="I133" s="215"/>
      <c r="J133" s="216">
        <f>ROUND(I133*H133,2)</f>
        <v>0</v>
      </c>
      <c r="K133" s="217"/>
      <c r="L133" s="218"/>
      <c r="M133" s="219" t="s">
        <v>32</v>
      </c>
      <c r="N133" s="220" t="s">
        <v>46</v>
      </c>
      <c r="O133" s="86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181</v>
      </c>
      <c r="AT133" s="223" t="s">
        <v>177</v>
      </c>
      <c r="AU133" s="223" t="s">
        <v>82</v>
      </c>
      <c r="AY133" s="18" t="s">
        <v>176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82</v>
      </c>
      <c r="BK133" s="224">
        <f>ROUND(I133*H133,2)</f>
        <v>0</v>
      </c>
      <c r="BL133" s="18" t="s">
        <v>181</v>
      </c>
      <c r="BM133" s="223" t="s">
        <v>312</v>
      </c>
    </row>
    <row r="134" s="2" customFormat="1">
      <c r="A134" s="40"/>
      <c r="B134" s="41"/>
      <c r="C134" s="42"/>
      <c r="D134" s="225" t="s">
        <v>183</v>
      </c>
      <c r="E134" s="42"/>
      <c r="F134" s="226" t="s">
        <v>296</v>
      </c>
      <c r="G134" s="42"/>
      <c r="H134" s="42"/>
      <c r="I134" s="227"/>
      <c r="J134" s="42"/>
      <c r="K134" s="42"/>
      <c r="L134" s="46"/>
      <c r="M134" s="228"/>
      <c r="N134" s="22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183</v>
      </c>
      <c r="AU134" s="18" t="s">
        <v>82</v>
      </c>
    </row>
    <row r="135" s="2" customFormat="1" ht="24.15" customHeight="1">
      <c r="A135" s="40"/>
      <c r="B135" s="41"/>
      <c r="C135" s="210" t="s">
        <v>313</v>
      </c>
      <c r="D135" s="210" t="s">
        <v>177</v>
      </c>
      <c r="E135" s="211" t="s">
        <v>314</v>
      </c>
      <c r="F135" s="212" t="s">
        <v>315</v>
      </c>
      <c r="G135" s="213" t="s">
        <v>180</v>
      </c>
      <c r="H135" s="214">
        <v>2</v>
      </c>
      <c r="I135" s="215"/>
      <c r="J135" s="216">
        <f>ROUND(I135*H135,2)</f>
        <v>0</v>
      </c>
      <c r="K135" s="217"/>
      <c r="L135" s="218"/>
      <c r="M135" s="219" t="s">
        <v>32</v>
      </c>
      <c r="N135" s="220" t="s">
        <v>46</v>
      </c>
      <c r="O135" s="86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3" t="s">
        <v>181</v>
      </c>
      <c r="AT135" s="223" t="s">
        <v>177</v>
      </c>
      <c r="AU135" s="223" t="s">
        <v>82</v>
      </c>
      <c r="AY135" s="18" t="s">
        <v>176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82</v>
      </c>
      <c r="BK135" s="224">
        <f>ROUND(I135*H135,2)</f>
        <v>0</v>
      </c>
      <c r="BL135" s="18" t="s">
        <v>181</v>
      </c>
      <c r="BM135" s="223" t="s">
        <v>316</v>
      </c>
    </row>
    <row r="136" s="2" customFormat="1">
      <c r="A136" s="40"/>
      <c r="B136" s="41"/>
      <c r="C136" s="42"/>
      <c r="D136" s="225" t="s">
        <v>183</v>
      </c>
      <c r="E136" s="42"/>
      <c r="F136" s="226" t="s">
        <v>296</v>
      </c>
      <c r="G136" s="42"/>
      <c r="H136" s="42"/>
      <c r="I136" s="227"/>
      <c r="J136" s="42"/>
      <c r="K136" s="42"/>
      <c r="L136" s="46"/>
      <c r="M136" s="228"/>
      <c r="N136" s="22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183</v>
      </c>
      <c r="AU136" s="18" t="s">
        <v>82</v>
      </c>
    </row>
    <row r="137" s="2" customFormat="1" ht="24.15" customHeight="1">
      <c r="A137" s="40"/>
      <c r="B137" s="41"/>
      <c r="C137" s="210" t="s">
        <v>317</v>
      </c>
      <c r="D137" s="210" t="s">
        <v>177</v>
      </c>
      <c r="E137" s="211" t="s">
        <v>318</v>
      </c>
      <c r="F137" s="212" t="s">
        <v>319</v>
      </c>
      <c r="G137" s="213" t="s">
        <v>180</v>
      </c>
      <c r="H137" s="214">
        <v>6</v>
      </c>
      <c r="I137" s="215"/>
      <c r="J137" s="216">
        <f>ROUND(I137*H137,2)</f>
        <v>0</v>
      </c>
      <c r="K137" s="217"/>
      <c r="L137" s="218"/>
      <c r="M137" s="219" t="s">
        <v>32</v>
      </c>
      <c r="N137" s="220" t="s">
        <v>46</v>
      </c>
      <c r="O137" s="86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181</v>
      </c>
      <c r="AT137" s="223" t="s">
        <v>177</v>
      </c>
      <c r="AU137" s="223" t="s">
        <v>82</v>
      </c>
      <c r="AY137" s="18" t="s">
        <v>176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82</v>
      </c>
      <c r="BK137" s="224">
        <f>ROUND(I137*H137,2)</f>
        <v>0</v>
      </c>
      <c r="BL137" s="18" t="s">
        <v>181</v>
      </c>
      <c r="BM137" s="223" t="s">
        <v>320</v>
      </c>
    </row>
    <row r="138" s="2" customFormat="1">
      <c r="A138" s="40"/>
      <c r="B138" s="41"/>
      <c r="C138" s="42"/>
      <c r="D138" s="225" t="s">
        <v>183</v>
      </c>
      <c r="E138" s="42"/>
      <c r="F138" s="226" t="s">
        <v>296</v>
      </c>
      <c r="G138" s="42"/>
      <c r="H138" s="42"/>
      <c r="I138" s="227"/>
      <c r="J138" s="42"/>
      <c r="K138" s="42"/>
      <c r="L138" s="46"/>
      <c r="M138" s="228"/>
      <c r="N138" s="22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183</v>
      </c>
      <c r="AU138" s="18" t="s">
        <v>82</v>
      </c>
    </row>
    <row r="139" s="2" customFormat="1" ht="24.15" customHeight="1">
      <c r="A139" s="40"/>
      <c r="B139" s="41"/>
      <c r="C139" s="210" t="s">
        <v>321</v>
      </c>
      <c r="D139" s="210" t="s">
        <v>177</v>
      </c>
      <c r="E139" s="211" t="s">
        <v>322</v>
      </c>
      <c r="F139" s="212" t="s">
        <v>323</v>
      </c>
      <c r="G139" s="213" t="s">
        <v>180</v>
      </c>
      <c r="H139" s="214">
        <v>1</v>
      </c>
      <c r="I139" s="215"/>
      <c r="J139" s="216">
        <f>ROUND(I139*H139,2)</f>
        <v>0</v>
      </c>
      <c r="K139" s="217"/>
      <c r="L139" s="218"/>
      <c r="M139" s="219" t="s">
        <v>32</v>
      </c>
      <c r="N139" s="220" t="s">
        <v>46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181</v>
      </c>
      <c r="AT139" s="223" t="s">
        <v>177</v>
      </c>
      <c r="AU139" s="223" t="s">
        <v>82</v>
      </c>
      <c r="AY139" s="18" t="s">
        <v>176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82</v>
      </c>
      <c r="BK139" s="224">
        <f>ROUND(I139*H139,2)</f>
        <v>0</v>
      </c>
      <c r="BL139" s="18" t="s">
        <v>181</v>
      </c>
      <c r="BM139" s="223" t="s">
        <v>324</v>
      </c>
    </row>
    <row r="140" s="2" customFormat="1">
      <c r="A140" s="40"/>
      <c r="B140" s="41"/>
      <c r="C140" s="42"/>
      <c r="D140" s="225" t="s">
        <v>183</v>
      </c>
      <c r="E140" s="42"/>
      <c r="F140" s="226" t="s">
        <v>296</v>
      </c>
      <c r="G140" s="42"/>
      <c r="H140" s="42"/>
      <c r="I140" s="227"/>
      <c r="J140" s="42"/>
      <c r="K140" s="42"/>
      <c r="L140" s="46"/>
      <c r="M140" s="228"/>
      <c r="N140" s="22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183</v>
      </c>
      <c r="AU140" s="18" t="s">
        <v>82</v>
      </c>
    </row>
    <row r="141" s="2" customFormat="1" ht="24.15" customHeight="1">
      <c r="A141" s="40"/>
      <c r="B141" s="41"/>
      <c r="C141" s="210" t="s">
        <v>325</v>
      </c>
      <c r="D141" s="210" t="s">
        <v>177</v>
      </c>
      <c r="E141" s="211" t="s">
        <v>326</v>
      </c>
      <c r="F141" s="212" t="s">
        <v>327</v>
      </c>
      <c r="G141" s="213" t="s">
        <v>180</v>
      </c>
      <c r="H141" s="214">
        <v>1</v>
      </c>
      <c r="I141" s="215"/>
      <c r="J141" s="216">
        <f>ROUND(I141*H141,2)</f>
        <v>0</v>
      </c>
      <c r="K141" s="217"/>
      <c r="L141" s="218"/>
      <c r="M141" s="219" t="s">
        <v>32</v>
      </c>
      <c r="N141" s="220" t="s">
        <v>46</v>
      </c>
      <c r="O141" s="86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181</v>
      </c>
      <c r="AT141" s="223" t="s">
        <v>177</v>
      </c>
      <c r="AU141" s="223" t="s">
        <v>82</v>
      </c>
      <c r="AY141" s="18" t="s">
        <v>176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82</v>
      </c>
      <c r="BK141" s="224">
        <f>ROUND(I141*H141,2)</f>
        <v>0</v>
      </c>
      <c r="BL141" s="18" t="s">
        <v>181</v>
      </c>
      <c r="BM141" s="223" t="s">
        <v>328</v>
      </c>
    </row>
    <row r="142" s="2" customFormat="1">
      <c r="A142" s="40"/>
      <c r="B142" s="41"/>
      <c r="C142" s="42"/>
      <c r="D142" s="225" t="s">
        <v>183</v>
      </c>
      <c r="E142" s="42"/>
      <c r="F142" s="226" t="s">
        <v>296</v>
      </c>
      <c r="G142" s="42"/>
      <c r="H142" s="42"/>
      <c r="I142" s="227"/>
      <c r="J142" s="42"/>
      <c r="K142" s="42"/>
      <c r="L142" s="46"/>
      <c r="M142" s="228"/>
      <c r="N142" s="22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183</v>
      </c>
      <c r="AU142" s="18" t="s">
        <v>82</v>
      </c>
    </row>
    <row r="143" s="2" customFormat="1" ht="24.15" customHeight="1">
      <c r="A143" s="40"/>
      <c r="B143" s="41"/>
      <c r="C143" s="210" t="s">
        <v>329</v>
      </c>
      <c r="D143" s="210" t="s">
        <v>177</v>
      </c>
      <c r="E143" s="211" t="s">
        <v>330</v>
      </c>
      <c r="F143" s="212" t="s">
        <v>331</v>
      </c>
      <c r="G143" s="213" t="s">
        <v>180</v>
      </c>
      <c r="H143" s="214">
        <v>1</v>
      </c>
      <c r="I143" s="215"/>
      <c r="J143" s="216">
        <f>ROUND(I143*H143,2)</f>
        <v>0</v>
      </c>
      <c r="K143" s="217"/>
      <c r="L143" s="218"/>
      <c r="M143" s="219" t="s">
        <v>32</v>
      </c>
      <c r="N143" s="220" t="s">
        <v>46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181</v>
      </c>
      <c r="AT143" s="223" t="s">
        <v>177</v>
      </c>
      <c r="AU143" s="223" t="s">
        <v>82</v>
      </c>
      <c r="AY143" s="18" t="s">
        <v>176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82</v>
      </c>
      <c r="BK143" s="224">
        <f>ROUND(I143*H143,2)</f>
        <v>0</v>
      </c>
      <c r="BL143" s="18" t="s">
        <v>181</v>
      </c>
      <c r="BM143" s="223" t="s">
        <v>332</v>
      </c>
    </row>
    <row r="144" s="2" customFormat="1">
      <c r="A144" s="40"/>
      <c r="B144" s="41"/>
      <c r="C144" s="42"/>
      <c r="D144" s="225" t="s">
        <v>183</v>
      </c>
      <c r="E144" s="42"/>
      <c r="F144" s="226" t="s">
        <v>296</v>
      </c>
      <c r="G144" s="42"/>
      <c r="H144" s="42"/>
      <c r="I144" s="227"/>
      <c r="J144" s="42"/>
      <c r="K144" s="42"/>
      <c r="L144" s="46"/>
      <c r="M144" s="228"/>
      <c r="N144" s="22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183</v>
      </c>
      <c r="AU144" s="18" t="s">
        <v>82</v>
      </c>
    </row>
    <row r="145" s="2" customFormat="1" ht="24.15" customHeight="1">
      <c r="A145" s="40"/>
      <c r="B145" s="41"/>
      <c r="C145" s="210" t="s">
        <v>333</v>
      </c>
      <c r="D145" s="210" t="s">
        <v>177</v>
      </c>
      <c r="E145" s="211" t="s">
        <v>334</v>
      </c>
      <c r="F145" s="212" t="s">
        <v>335</v>
      </c>
      <c r="G145" s="213" t="s">
        <v>180</v>
      </c>
      <c r="H145" s="214">
        <v>1</v>
      </c>
      <c r="I145" s="215"/>
      <c r="J145" s="216">
        <f>ROUND(I145*H145,2)</f>
        <v>0</v>
      </c>
      <c r="K145" s="217"/>
      <c r="L145" s="218"/>
      <c r="M145" s="219" t="s">
        <v>32</v>
      </c>
      <c r="N145" s="220" t="s">
        <v>46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181</v>
      </c>
      <c r="AT145" s="223" t="s">
        <v>177</v>
      </c>
      <c r="AU145" s="223" t="s">
        <v>82</v>
      </c>
      <c r="AY145" s="18" t="s">
        <v>176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82</v>
      </c>
      <c r="BK145" s="224">
        <f>ROUND(I145*H145,2)</f>
        <v>0</v>
      </c>
      <c r="BL145" s="18" t="s">
        <v>181</v>
      </c>
      <c r="BM145" s="223" t="s">
        <v>336</v>
      </c>
    </row>
    <row r="146" s="2" customFormat="1">
      <c r="A146" s="40"/>
      <c r="B146" s="41"/>
      <c r="C146" s="42"/>
      <c r="D146" s="225" t="s">
        <v>183</v>
      </c>
      <c r="E146" s="42"/>
      <c r="F146" s="226" t="s">
        <v>296</v>
      </c>
      <c r="G146" s="42"/>
      <c r="H146" s="42"/>
      <c r="I146" s="227"/>
      <c r="J146" s="42"/>
      <c r="K146" s="42"/>
      <c r="L146" s="46"/>
      <c r="M146" s="228"/>
      <c r="N146" s="22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183</v>
      </c>
      <c r="AU146" s="18" t="s">
        <v>82</v>
      </c>
    </row>
    <row r="147" s="2" customFormat="1" ht="24.15" customHeight="1">
      <c r="A147" s="40"/>
      <c r="B147" s="41"/>
      <c r="C147" s="210" t="s">
        <v>337</v>
      </c>
      <c r="D147" s="210" t="s">
        <v>177</v>
      </c>
      <c r="E147" s="211" t="s">
        <v>338</v>
      </c>
      <c r="F147" s="212" t="s">
        <v>339</v>
      </c>
      <c r="G147" s="213" t="s">
        <v>180</v>
      </c>
      <c r="H147" s="214">
        <v>1</v>
      </c>
      <c r="I147" s="215"/>
      <c r="J147" s="216">
        <f>ROUND(I147*H147,2)</f>
        <v>0</v>
      </c>
      <c r="K147" s="217"/>
      <c r="L147" s="218"/>
      <c r="M147" s="219" t="s">
        <v>32</v>
      </c>
      <c r="N147" s="220" t="s">
        <v>46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181</v>
      </c>
      <c r="AT147" s="223" t="s">
        <v>177</v>
      </c>
      <c r="AU147" s="223" t="s">
        <v>82</v>
      </c>
      <c r="AY147" s="18" t="s">
        <v>176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82</v>
      </c>
      <c r="BK147" s="224">
        <f>ROUND(I147*H147,2)</f>
        <v>0</v>
      </c>
      <c r="BL147" s="18" t="s">
        <v>181</v>
      </c>
      <c r="BM147" s="223" t="s">
        <v>340</v>
      </c>
    </row>
    <row r="148" s="2" customFormat="1">
      <c r="A148" s="40"/>
      <c r="B148" s="41"/>
      <c r="C148" s="42"/>
      <c r="D148" s="225" t="s">
        <v>183</v>
      </c>
      <c r="E148" s="42"/>
      <c r="F148" s="226" t="s">
        <v>296</v>
      </c>
      <c r="G148" s="42"/>
      <c r="H148" s="42"/>
      <c r="I148" s="227"/>
      <c r="J148" s="42"/>
      <c r="K148" s="42"/>
      <c r="L148" s="46"/>
      <c r="M148" s="228"/>
      <c r="N148" s="22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183</v>
      </c>
      <c r="AU148" s="18" t="s">
        <v>82</v>
      </c>
    </row>
    <row r="149" s="2" customFormat="1" ht="24.15" customHeight="1">
      <c r="A149" s="40"/>
      <c r="B149" s="41"/>
      <c r="C149" s="210" t="s">
        <v>341</v>
      </c>
      <c r="D149" s="210" t="s">
        <v>177</v>
      </c>
      <c r="E149" s="211" t="s">
        <v>342</v>
      </c>
      <c r="F149" s="212" t="s">
        <v>343</v>
      </c>
      <c r="G149" s="213" t="s">
        <v>180</v>
      </c>
      <c r="H149" s="214">
        <v>2</v>
      </c>
      <c r="I149" s="215"/>
      <c r="J149" s="216">
        <f>ROUND(I149*H149,2)</f>
        <v>0</v>
      </c>
      <c r="K149" s="217"/>
      <c r="L149" s="218"/>
      <c r="M149" s="219" t="s">
        <v>32</v>
      </c>
      <c r="N149" s="220" t="s">
        <v>46</v>
      </c>
      <c r="O149" s="86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181</v>
      </c>
      <c r="AT149" s="223" t="s">
        <v>177</v>
      </c>
      <c r="AU149" s="223" t="s">
        <v>82</v>
      </c>
      <c r="AY149" s="18" t="s">
        <v>176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82</v>
      </c>
      <c r="BK149" s="224">
        <f>ROUND(I149*H149,2)</f>
        <v>0</v>
      </c>
      <c r="BL149" s="18" t="s">
        <v>181</v>
      </c>
      <c r="BM149" s="223" t="s">
        <v>344</v>
      </c>
    </row>
    <row r="150" s="2" customFormat="1">
      <c r="A150" s="40"/>
      <c r="B150" s="41"/>
      <c r="C150" s="42"/>
      <c r="D150" s="225" t="s">
        <v>183</v>
      </c>
      <c r="E150" s="42"/>
      <c r="F150" s="226" t="s">
        <v>296</v>
      </c>
      <c r="G150" s="42"/>
      <c r="H150" s="42"/>
      <c r="I150" s="227"/>
      <c r="J150" s="42"/>
      <c r="K150" s="42"/>
      <c r="L150" s="46"/>
      <c r="M150" s="228"/>
      <c r="N150" s="22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183</v>
      </c>
      <c r="AU150" s="18" t="s">
        <v>82</v>
      </c>
    </row>
    <row r="151" s="2" customFormat="1" ht="24.15" customHeight="1">
      <c r="A151" s="40"/>
      <c r="B151" s="41"/>
      <c r="C151" s="210" t="s">
        <v>345</v>
      </c>
      <c r="D151" s="210" t="s">
        <v>177</v>
      </c>
      <c r="E151" s="211" t="s">
        <v>346</v>
      </c>
      <c r="F151" s="212" t="s">
        <v>347</v>
      </c>
      <c r="G151" s="213" t="s">
        <v>180</v>
      </c>
      <c r="H151" s="214">
        <v>1</v>
      </c>
      <c r="I151" s="215"/>
      <c r="J151" s="216">
        <f>ROUND(I151*H151,2)</f>
        <v>0</v>
      </c>
      <c r="K151" s="217"/>
      <c r="L151" s="218"/>
      <c r="M151" s="219" t="s">
        <v>32</v>
      </c>
      <c r="N151" s="220" t="s">
        <v>46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181</v>
      </c>
      <c r="AT151" s="223" t="s">
        <v>177</v>
      </c>
      <c r="AU151" s="223" t="s">
        <v>82</v>
      </c>
      <c r="AY151" s="18" t="s">
        <v>176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82</v>
      </c>
      <c r="BK151" s="224">
        <f>ROUND(I151*H151,2)</f>
        <v>0</v>
      </c>
      <c r="BL151" s="18" t="s">
        <v>181</v>
      </c>
      <c r="BM151" s="223" t="s">
        <v>348</v>
      </c>
    </row>
    <row r="152" s="2" customFormat="1">
      <c r="A152" s="40"/>
      <c r="B152" s="41"/>
      <c r="C152" s="42"/>
      <c r="D152" s="225" t="s">
        <v>183</v>
      </c>
      <c r="E152" s="42"/>
      <c r="F152" s="226" t="s">
        <v>296</v>
      </c>
      <c r="G152" s="42"/>
      <c r="H152" s="42"/>
      <c r="I152" s="227"/>
      <c r="J152" s="42"/>
      <c r="K152" s="42"/>
      <c r="L152" s="46"/>
      <c r="M152" s="228"/>
      <c r="N152" s="22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183</v>
      </c>
      <c r="AU152" s="18" t="s">
        <v>82</v>
      </c>
    </row>
    <row r="153" s="2" customFormat="1" ht="24.15" customHeight="1">
      <c r="A153" s="40"/>
      <c r="B153" s="41"/>
      <c r="C153" s="210" t="s">
        <v>349</v>
      </c>
      <c r="D153" s="210" t="s">
        <v>177</v>
      </c>
      <c r="E153" s="211" t="s">
        <v>350</v>
      </c>
      <c r="F153" s="212" t="s">
        <v>351</v>
      </c>
      <c r="G153" s="213" t="s">
        <v>180</v>
      </c>
      <c r="H153" s="214">
        <v>1</v>
      </c>
      <c r="I153" s="215"/>
      <c r="J153" s="216">
        <f>ROUND(I153*H153,2)</f>
        <v>0</v>
      </c>
      <c r="K153" s="217"/>
      <c r="L153" s="218"/>
      <c r="M153" s="219" t="s">
        <v>32</v>
      </c>
      <c r="N153" s="220" t="s">
        <v>46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181</v>
      </c>
      <c r="AT153" s="223" t="s">
        <v>177</v>
      </c>
      <c r="AU153" s="223" t="s">
        <v>82</v>
      </c>
      <c r="AY153" s="18" t="s">
        <v>176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82</v>
      </c>
      <c r="BK153" s="224">
        <f>ROUND(I153*H153,2)</f>
        <v>0</v>
      </c>
      <c r="BL153" s="18" t="s">
        <v>181</v>
      </c>
      <c r="BM153" s="223" t="s">
        <v>352</v>
      </c>
    </row>
    <row r="154" s="2" customFormat="1">
      <c r="A154" s="40"/>
      <c r="B154" s="41"/>
      <c r="C154" s="42"/>
      <c r="D154" s="225" t="s">
        <v>183</v>
      </c>
      <c r="E154" s="42"/>
      <c r="F154" s="226" t="s">
        <v>296</v>
      </c>
      <c r="G154" s="42"/>
      <c r="H154" s="42"/>
      <c r="I154" s="227"/>
      <c r="J154" s="42"/>
      <c r="K154" s="42"/>
      <c r="L154" s="46"/>
      <c r="M154" s="228"/>
      <c r="N154" s="22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183</v>
      </c>
      <c r="AU154" s="18" t="s">
        <v>82</v>
      </c>
    </row>
    <row r="155" s="2" customFormat="1" ht="21.75" customHeight="1">
      <c r="A155" s="40"/>
      <c r="B155" s="41"/>
      <c r="C155" s="210" t="s">
        <v>353</v>
      </c>
      <c r="D155" s="210" t="s">
        <v>177</v>
      </c>
      <c r="E155" s="211" t="s">
        <v>354</v>
      </c>
      <c r="F155" s="212" t="s">
        <v>355</v>
      </c>
      <c r="G155" s="213" t="s">
        <v>180</v>
      </c>
      <c r="H155" s="214">
        <v>4</v>
      </c>
      <c r="I155" s="215"/>
      <c r="J155" s="216">
        <f>ROUND(I155*H155,2)</f>
        <v>0</v>
      </c>
      <c r="K155" s="217"/>
      <c r="L155" s="218"/>
      <c r="M155" s="219" t="s">
        <v>32</v>
      </c>
      <c r="N155" s="220" t="s">
        <v>46</v>
      </c>
      <c r="O155" s="86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3" t="s">
        <v>181</v>
      </c>
      <c r="AT155" s="223" t="s">
        <v>177</v>
      </c>
      <c r="AU155" s="223" t="s">
        <v>82</v>
      </c>
      <c r="AY155" s="18" t="s">
        <v>176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82</v>
      </c>
      <c r="BK155" s="224">
        <f>ROUND(I155*H155,2)</f>
        <v>0</v>
      </c>
      <c r="BL155" s="18" t="s">
        <v>181</v>
      </c>
      <c r="BM155" s="223" t="s">
        <v>356</v>
      </c>
    </row>
    <row r="156" s="2" customFormat="1">
      <c r="A156" s="40"/>
      <c r="B156" s="41"/>
      <c r="C156" s="42"/>
      <c r="D156" s="225" t="s">
        <v>183</v>
      </c>
      <c r="E156" s="42"/>
      <c r="F156" s="226" t="s">
        <v>357</v>
      </c>
      <c r="G156" s="42"/>
      <c r="H156" s="42"/>
      <c r="I156" s="227"/>
      <c r="J156" s="42"/>
      <c r="K156" s="42"/>
      <c r="L156" s="46"/>
      <c r="M156" s="228"/>
      <c r="N156" s="22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183</v>
      </c>
      <c r="AU156" s="18" t="s">
        <v>82</v>
      </c>
    </row>
    <row r="157" s="2" customFormat="1" ht="21.75" customHeight="1">
      <c r="A157" s="40"/>
      <c r="B157" s="41"/>
      <c r="C157" s="210" t="s">
        <v>358</v>
      </c>
      <c r="D157" s="210" t="s">
        <v>177</v>
      </c>
      <c r="E157" s="211" t="s">
        <v>359</v>
      </c>
      <c r="F157" s="212" t="s">
        <v>360</v>
      </c>
      <c r="G157" s="213" t="s">
        <v>180</v>
      </c>
      <c r="H157" s="214">
        <v>1</v>
      </c>
      <c r="I157" s="215"/>
      <c r="J157" s="216">
        <f>ROUND(I157*H157,2)</f>
        <v>0</v>
      </c>
      <c r="K157" s="217"/>
      <c r="L157" s="218"/>
      <c r="M157" s="219" t="s">
        <v>32</v>
      </c>
      <c r="N157" s="220" t="s">
        <v>46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181</v>
      </c>
      <c r="AT157" s="223" t="s">
        <v>177</v>
      </c>
      <c r="AU157" s="223" t="s">
        <v>82</v>
      </c>
      <c r="AY157" s="18" t="s">
        <v>176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82</v>
      </c>
      <c r="BK157" s="224">
        <f>ROUND(I157*H157,2)</f>
        <v>0</v>
      </c>
      <c r="BL157" s="18" t="s">
        <v>181</v>
      </c>
      <c r="BM157" s="223" t="s">
        <v>361</v>
      </c>
    </row>
    <row r="158" s="2" customFormat="1">
      <c r="A158" s="40"/>
      <c r="B158" s="41"/>
      <c r="C158" s="42"/>
      <c r="D158" s="225" t="s">
        <v>183</v>
      </c>
      <c r="E158" s="42"/>
      <c r="F158" s="226" t="s">
        <v>362</v>
      </c>
      <c r="G158" s="42"/>
      <c r="H158" s="42"/>
      <c r="I158" s="227"/>
      <c r="J158" s="42"/>
      <c r="K158" s="42"/>
      <c r="L158" s="46"/>
      <c r="M158" s="228"/>
      <c r="N158" s="22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183</v>
      </c>
      <c r="AU158" s="18" t="s">
        <v>82</v>
      </c>
    </row>
    <row r="159" s="2" customFormat="1" ht="24.15" customHeight="1">
      <c r="A159" s="40"/>
      <c r="B159" s="41"/>
      <c r="C159" s="210" t="s">
        <v>363</v>
      </c>
      <c r="D159" s="210" t="s">
        <v>177</v>
      </c>
      <c r="E159" s="211" t="s">
        <v>364</v>
      </c>
      <c r="F159" s="212" t="s">
        <v>365</v>
      </c>
      <c r="G159" s="213" t="s">
        <v>180</v>
      </c>
      <c r="H159" s="214">
        <v>2</v>
      </c>
      <c r="I159" s="215"/>
      <c r="J159" s="216">
        <f>ROUND(I159*H159,2)</f>
        <v>0</v>
      </c>
      <c r="K159" s="217"/>
      <c r="L159" s="218"/>
      <c r="M159" s="219" t="s">
        <v>32</v>
      </c>
      <c r="N159" s="220" t="s">
        <v>46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181</v>
      </c>
      <c r="AT159" s="223" t="s">
        <v>177</v>
      </c>
      <c r="AU159" s="223" t="s">
        <v>82</v>
      </c>
      <c r="AY159" s="18" t="s">
        <v>176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82</v>
      </c>
      <c r="BK159" s="224">
        <f>ROUND(I159*H159,2)</f>
        <v>0</v>
      </c>
      <c r="BL159" s="18" t="s">
        <v>181</v>
      </c>
      <c r="BM159" s="223" t="s">
        <v>366</v>
      </c>
    </row>
    <row r="160" s="2" customFormat="1">
      <c r="A160" s="40"/>
      <c r="B160" s="41"/>
      <c r="C160" s="42"/>
      <c r="D160" s="225" t="s">
        <v>183</v>
      </c>
      <c r="E160" s="42"/>
      <c r="F160" s="226" t="s">
        <v>367</v>
      </c>
      <c r="G160" s="42"/>
      <c r="H160" s="42"/>
      <c r="I160" s="227"/>
      <c r="J160" s="42"/>
      <c r="K160" s="42"/>
      <c r="L160" s="46"/>
      <c r="M160" s="228"/>
      <c r="N160" s="22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183</v>
      </c>
      <c r="AU160" s="18" t="s">
        <v>82</v>
      </c>
    </row>
    <row r="161" s="2" customFormat="1" ht="16.5" customHeight="1">
      <c r="A161" s="40"/>
      <c r="B161" s="41"/>
      <c r="C161" s="210" t="s">
        <v>368</v>
      </c>
      <c r="D161" s="210" t="s">
        <v>177</v>
      </c>
      <c r="E161" s="211" t="s">
        <v>369</v>
      </c>
      <c r="F161" s="212" t="s">
        <v>370</v>
      </c>
      <c r="G161" s="213" t="s">
        <v>180</v>
      </c>
      <c r="H161" s="214">
        <v>3</v>
      </c>
      <c r="I161" s="215"/>
      <c r="J161" s="216">
        <f>ROUND(I161*H161,2)</f>
        <v>0</v>
      </c>
      <c r="K161" s="217"/>
      <c r="L161" s="218"/>
      <c r="M161" s="219" t="s">
        <v>32</v>
      </c>
      <c r="N161" s="220" t="s">
        <v>46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181</v>
      </c>
      <c r="AT161" s="223" t="s">
        <v>177</v>
      </c>
      <c r="AU161" s="223" t="s">
        <v>82</v>
      </c>
      <c r="AY161" s="18" t="s">
        <v>176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82</v>
      </c>
      <c r="BK161" s="224">
        <f>ROUND(I161*H161,2)</f>
        <v>0</v>
      </c>
      <c r="BL161" s="18" t="s">
        <v>181</v>
      </c>
      <c r="BM161" s="223" t="s">
        <v>371</v>
      </c>
    </row>
    <row r="162" s="2" customFormat="1">
      <c r="A162" s="40"/>
      <c r="B162" s="41"/>
      <c r="C162" s="42"/>
      <c r="D162" s="225" t="s">
        <v>183</v>
      </c>
      <c r="E162" s="42"/>
      <c r="F162" s="226" t="s">
        <v>372</v>
      </c>
      <c r="G162" s="42"/>
      <c r="H162" s="42"/>
      <c r="I162" s="227"/>
      <c r="J162" s="42"/>
      <c r="K162" s="42"/>
      <c r="L162" s="46"/>
      <c r="M162" s="228"/>
      <c r="N162" s="22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183</v>
      </c>
      <c r="AU162" s="18" t="s">
        <v>82</v>
      </c>
    </row>
    <row r="163" s="2" customFormat="1" ht="24.15" customHeight="1">
      <c r="A163" s="40"/>
      <c r="B163" s="41"/>
      <c r="C163" s="210" t="s">
        <v>373</v>
      </c>
      <c r="D163" s="210" t="s">
        <v>177</v>
      </c>
      <c r="E163" s="211" t="s">
        <v>374</v>
      </c>
      <c r="F163" s="212" t="s">
        <v>375</v>
      </c>
      <c r="G163" s="213" t="s">
        <v>180</v>
      </c>
      <c r="H163" s="214">
        <v>1</v>
      </c>
      <c r="I163" s="215"/>
      <c r="J163" s="216">
        <f>ROUND(I163*H163,2)</f>
        <v>0</v>
      </c>
      <c r="K163" s="217"/>
      <c r="L163" s="218"/>
      <c r="M163" s="219" t="s">
        <v>32</v>
      </c>
      <c r="N163" s="220" t="s">
        <v>46</v>
      </c>
      <c r="O163" s="86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181</v>
      </c>
      <c r="AT163" s="223" t="s">
        <v>177</v>
      </c>
      <c r="AU163" s="223" t="s">
        <v>82</v>
      </c>
      <c r="AY163" s="18" t="s">
        <v>176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82</v>
      </c>
      <c r="BK163" s="224">
        <f>ROUND(I163*H163,2)</f>
        <v>0</v>
      </c>
      <c r="BL163" s="18" t="s">
        <v>181</v>
      </c>
      <c r="BM163" s="223" t="s">
        <v>376</v>
      </c>
    </row>
    <row r="164" s="2" customFormat="1">
      <c r="A164" s="40"/>
      <c r="B164" s="41"/>
      <c r="C164" s="42"/>
      <c r="D164" s="225" t="s">
        <v>183</v>
      </c>
      <c r="E164" s="42"/>
      <c r="F164" s="226" t="s">
        <v>377</v>
      </c>
      <c r="G164" s="42"/>
      <c r="H164" s="42"/>
      <c r="I164" s="227"/>
      <c r="J164" s="42"/>
      <c r="K164" s="42"/>
      <c r="L164" s="46"/>
      <c r="M164" s="228"/>
      <c r="N164" s="22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183</v>
      </c>
      <c r="AU164" s="18" t="s">
        <v>82</v>
      </c>
    </row>
    <row r="165" s="2" customFormat="1" ht="16.5" customHeight="1">
      <c r="A165" s="40"/>
      <c r="B165" s="41"/>
      <c r="C165" s="210" t="s">
        <v>378</v>
      </c>
      <c r="D165" s="210" t="s">
        <v>177</v>
      </c>
      <c r="E165" s="211" t="s">
        <v>379</v>
      </c>
      <c r="F165" s="212" t="s">
        <v>380</v>
      </c>
      <c r="G165" s="213" t="s">
        <v>180</v>
      </c>
      <c r="H165" s="214">
        <v>1</v>
      </c>
      <c r="I165" s="215"/>
      <c r="J165" s="216">
        <f>ROUND(I165*H165,2)</f>
        <v>0</v>
      </c>
      <c r="K165" s="217"/>
      <c r="L165" s="218"/>
      <c r="M165" s="219" t="s">
        <v>32</v>
      </c>
      <c r="N165" s="220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181</v>
      </c>
      <c r="AT165" s="223" t="s">
        <v>177</v>
      </c>
      <c r="AU165" s="223" t="s">
        <v>82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181</v>
      </c>
      <c r="BM165" s="223" t="s">
        <v>381</v>
      </c>
    </row>
    <row r="166" s="2" customFormat="1" ht="16.5" customHeight="1">
      <c r="A166" s="40"/>
      <c r="B166" s="41"/>
      <c r="C166" s="210" t="s">
        <v>382</v>
      </c>
      <c r="D166" s="210" t="s">
        <v>177</v>
      </c>
      <c r="E166" s="211" t="s">
        <v>383</v>
      </c>
      <c r="F166" s="212" t="s">
        <v>384</v>
      </c>
      <c r="G166" s="213" t="s">
        <v>180</v>
      </c>
      <c r="H166" s="214">
        <v>11</v>
      </c>
      <c r="I166" s="215"/>
      <c r="J166" s="216">
        <f>ROUND(I166*H166,2)</f>
        <v>0</v>
      </c>
      <c r="K166" s="217"/>
      <c r="L166" s="218"/>
      <c r="M166" s="219" t="s">
        <v>32</v>
      </c>
      <c r="N166" s="220" t="s">
        <v>46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181</v>
      </c>
      <c r="AT166" s="223" t="s">
        <v>177</v>
      </c>
      <c r="AU166" s="223" t="s">
        <v>82</v>
      </c>
      <c r="AY166" s="18" t="s">
        <v>176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82</v>
      </c>
      <c r="BK166" s="224">
        <f>ROUND(I166*H166,2)</f>
        <v>0</v>
      </c>
      <c r="BL166" s="18" t="s">
        <v>181</v>
      </c>
      <c r="BM166" s="223" t="s">
        <v>385</v>
      </c>
    </row>
    <row r="167" s="2" customFormat="1" ht="16.5" customHeight="1">
      <c r="A167" s="40"/>
      <c r="B167" s="41"/>
      <c r="C167" s="210" t="s">
        <v>386</v>
      </c>
      <c r="D167" s="210" t="s">
        <v>177</v>
      </c>
      <c r="E167" s="211" t="s">
        <v>387</v>
      </c>
      <c r="F167" s="212" t="s">
        <v>388</v>
      </c>
      <c r="G167" s="213" t="s">
        <v>180</v>
      </c>
      <c r="H167" s="214">
        <v>8</v>
      </c>
      <c r="I167" s="215"/>
      <c r="J167" s="216">
        <f>ROUND(I167*H167,2)</f>
        <v>0</v>
      </c>
      <c r="K167" s="217"/>
      <c r="L167" s="218"/>
      <c r="M167" s="219" t="s">
        <v>32</v>
      </c>
      <c r="N167" s="220" t="s">
        <v>46</v>
      </c>
      <c r="O167" s="86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3" t="s">
        <v>181</v>
      </c>
      <c r="AT167" s="223" t="s">
        <v>177</v>
      </c>
      <c r="AU167" s="223" t="s">
        <v>82</v>
      </c>
      <c r="AY167" s="18" t="s">
        <v>176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82</v>
      </c>
      <c r="BK167" s="224">
        <f>ROUND(I167*H167,2)</f>
        <v>0</v>
      </c>
      <c r="BL167" s="18" t="s">
        <v>181</v>
      </c>
      <c r="BM167" s="223" t="s">
        <v>389</v>
      </c>
    </row>
    <row r="168" s="2" customFormat="1" ht="16.5" customHeight="1">
      <c r="A168" s="40"/>
      <c r="B168" s="41"/>
      <c r="C168" s="230" t="s">
        <v>390</v>
      </c>
      <c r="D168" s="230" t="s">
        <v>201</v>
      </c>
      <c r="E168" s="231" t="s">
        <v>391</v>
      </c>
      <c r="F168" s="232" t="s">
        <v>392</v>
      </c>
      <c r="G168" s="233" t="s">
        <v>180</v>
      </c>
      <c r="H168" s="234">
        <v>4</v>
      </c>
      <c r="I168" s="235"/>
      <c r="J168" s="236">
        <f>ROUND(I168*H168,2)</f>
        <v>0</v>
      </c>
      <c r="K168" s="237"/>
      <c r="L168" s="46"/>
      <c r="M168" s="238" t="s">
        <v>32</v>
      </c>
      <c r="N168" s="239" t="s">
        <v>46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204</v>
      </c>
      <c r="AT168" s="223" t="s">
        <v>201</v>
      </c>
      <c r="AU168" s="223" t="s">
        <v>82</v>
      </c>
      <c r="AY168" s="18" t="s">
        <v>176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82</v>
      </c>
      <c r="BK168" s="224">
        <f>ROUND(I168*H168,2)</f>
        <v>0</v>
      </c>
      <c r="BL168" s="18" t="s">
        <v>204</v>
      </c>
      <c r="BM168" s="223" t="s">
        <v>393</v>
      </c>
    </row>
    <row r="169" s="2" customFormat="1" ht="16.5" customHeight="1">
      <c r="A169" s="40"/>
      <c r="B169" s="41"/>
      <c r="C169" s="230" t="s">
        <v>394</v>
      </c>
      <c r="D169" s="230" t="s">
        <v>201</v>
      </c>
      <c r="E169" s="231" t="s">
        <v>395</v>
      </c>
      <c r="F169" s="232" t="s">
        <v>396</v>
      </c>
      <c r="G169" s="233" t="s">
        <v>180</v>
      </c>
      <c r="H169" s="234">
        <v>2</v>
      </c>
      <c r="I169" s="235"/>
      <c r="J169" s="236">
        <f>ROUND(I169*H169,2)</f>
        <v>0</v>
      </c>
      <c r="K169" s="237"/>
      <c r="L169" s="46"/>
      <c r="M169" s="238" t="s">
        <v>32</v>
      </c>
      <c r="N169" s="239" t="s">
        <v>46</v>
      </c>
      <c r="O169" s="86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204</v>
      </c>
      <c r="AT169" s="223" t="s">
        <v>201</v>
      </c>
      <c r="AU169" s="223" t="s">
        <v>82</v>
      </c>
      <c r="AY169" s="18" t="s">
        <v>176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82</v>
      </c>
      <c r="BK169" s="224">
        <f>ROUND(I169*H169,2)</f>
        <v>0</v>
      </c>
      <c r="BL169" s="18" t="s">
        <v>204</v>
      </c>
      <c r="BM169" s="223" t="s">
        <v>397</v>
      </c>
    </row>
    <row r="170" s="2" customFormat="1" ht="16.5" customHeight="1">
      <c r="A170" s="40"/>
      <c r="B170" s="41"/>
      <c r="C170" s="210" t="s">
        <v>398</v>
      </c>
      <c r="D170" s="210" t="s">
        <v>177</v>
      </c>
      <c r="E170" s="211" t="s">
        <v>399</v>
      </c>
      <c r="F170" s="212" t="s">
        <v>400</v>
      </c>
      <c r="G170" s="213" t="s">
        <v>180</v>
      </c>
      <c r="H170" s="214">
        <v>1</v>
      </c>
      <c r="I170" s="215"/>
      <c r="J170" s="216">
        <f>ROUND(I170*H170,2)</f>
        <v>0</v>
      </c>
      <c r="K170" s="217"/>
      <c r="L170" s="218"/>
      <c r="M170" s="219" t="s">
        <v>32</v>
      </c>
      <c r="N170" s="220" t="s">
        <v>46</v>
      </c>
      <c r="O170" s="86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3" t="s">
        <v>181</v>
      </c>
      <c r="AT170" s="223" t="s">
        <v>177</v>
      </c>
      <c r="AU170" s="223" t="s">
        <v>82</v>
      </c>
      <c r="AY170" s="18" t="s">
        <v>176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82</v>
      </c>
      <c r="BK170" s="224">
        <f>ROUND(I170*H170,2)</f>
        <v>0</v>
      </c>
      <c r="BL170" s="18" t="s">
        <v>181</v>
      </c>
      <c r="BM170" s="223" t="s">
        <v>401</v>
      </c>
    </row>
    <row r="171" s="2" customFormat="1" ht="16.5" customHeight="1">
      <c r="A171" s="40"/>
      <c r="B171" s="41"/>
      <c r="C171" s="230" t="s">
        <v>402</v>
      </c>
      <c r="D171" s="230" t="s">
        <v>201</v>
      </c>
      <c r="E171" s="231" t="s">
        <v>403</v>
      </c>
      <c r="F171" s="232" t="s">
        <v>404</v>
      </c>
      <c r="G171" s="233" t="s">
        <v>180</v>
      </c>
      <c r="H171" s="234">
        <v>1</v>
      </c>
      <c r="I171" s="235"/>
      <c r="J171" s="236">
        <f>ROUND(I171*H171,2)</f>
        <v>0</v>
      </c>
      <c r="K171" s="237"/>
      <c r="L171" s="46"/>
      <c r="M171" s="238" t="s">
        <v>32</v>
      </c>
      <c r="N171" s="239" t="s">
        <v>46</v>
      </c>
      <c r="O171" s="86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204</v>
      </c>
      <c r="AT171" s="223" t="s">
        <v>201</v>
      </c>
      <c r="AU171" s="223" t="s">
        <v>82</v>
      </c>
      <c r="AY171" s="18" t="s">
        <v>176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82</v>
      </c>
      <c r="BK171" s="224">
        <f>ROUND(I171*H171,2)</f>
        <v>0</v>
      </c>
      <c r="BL171" s="18" t="s">
        <v>204</v>
      </c>
      <c r="BM171" s="223" t="s">
        <v>405</v>
      </c>
    </row>
    <row r="172" s="2" customFormat="1" ht="24.15" customHeight="1">
      <c r="A172" s="40"/>
      <c r="B172" s="41"/>
      <c r="C172" s="210" t="s">
        <v>406</v>
      </c>
      <c r="D172" s="210" t="s">
        <v>177</v>
      </c>
      <c r="E172" s="211" t="s">
        <v>407</v>
      </c>
      <c r="F172" s="212" t="s">
        <v>408</v>
      </c>
      <c r="G172" s="213" t="s">
        <v>180</v>
      </c>
      <c r="H172" s="214">
        <v>1</v>
      </c>
      <c r="I172" s="215"/>
      <c r="J172" s="216">
        <f>ROUND(I172*H172,2)</f>
        <v>0</v>
      </c>
      <c r="K172" s="217"/>
      <c r="L172" s="218"/>
      <c r="M172" s="219" t="s">
        <v>32</v>
      </c>
      <c r="N172" s="220" t="s">
        <v>46</v>
      </c>
      <c r="O172" s="86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3" t="s">
        <v>181</v>
      </c>
      <c r="AT172" s="223" t="s">
        <v>177</v>
      </c>
      <c r="AU172" s="223" t="s">
        <v>82</v>
      </c>
      <c r="AY172" s="18" t="s">
        <v>176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82</v>
      </c>
      <c r="BK172" s="224">
        <f>ROUND(I172*H172,2)</f>
        <v>0</v>
      </c>
      <c r="BL172" s="18" t="s">
        <v>181</v>
      </c>
      <c r="BM172" s="223" t="s">
        <v>409</v>
      </c>
    </row>
    <row r="173" s="2" customFormat="1" ht="16.5" customHeight="1">
      <c r="A173" s="40"/>
      <c r="B173" s="41"/>
      <c r="C173" s="230" t="s">
        <v>410</v>
      </c>
      <c r="D173" s="230" t="s">
        <v>201</v>
      </c>
      <c r="E173" s="231" t="s">
        <v>411</v>
      </c>
      <c r="F173" s="232" t="s">
        <v>412</v>
      </c>
      <c r="G173" s="233" t="s">
        <v>180</v>
      </c>
      <c r="H173" s="234">
        <v>1</v>
      </c>
      <c r="I173" s="235"/>
      <c r="J173" s="236">
        <f>ROUND(I173*H173,2)</f>
        <v>0</v>
      </c>
      <c r="K173" s="237"/>
      <c r="L173" s="46"/>
      <c r="M173" s="238" t="s">
        <v>32</v>
      </c>
      <c r="N173" s="239" t="s">
        <v>46</v>
      </c>
      <c r="O173" s="86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204</v>
      </c>
      <c r="AT173" s="223" t="s">
        <v>201</v>
      </c>
      <c r="AU173" s="223" t="s">
        <v>82</v>
      </c>
      <c r="AY173" s="18" t="s">
        <v>176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82</v>
      </c>
      <c r="BK173" s="224">
        <f>ROUND(I173*H173,2)</f>
        <v>0</v>
      </c>
      <c r="BL173" s="18" t="s">
        <v>204</v>
      </c>
      <c r="BM173" s="223" t="s">
        <v>413</v>
      </c>
    </row>
    <row r="174" s="2" customFormat="1" ht="21.75" customHeight="1">
      <c r="A174" s="40"/>
      <c r="B174" s="41"/>
      <c r="C174" s="210" t="s">
        <v>414</v>
      </c>
      <c r="D174" s="210" t="s">
        <v>177</v>
      </c>
      <c r="E174" s="211" t="s">
        <v>415</v>
      </c>
      <c r="F174" s="212" t="s">
        <v>416</v>
      </c>
      <c r="G174" s="213" t="s">
        <v>180</v>
      </c>
      <c r="H174" s="214">
        <v>1</v>
      </c>
      <c r="I174" s="215"/>
      <c r="J174" s="216">
        <f>ROUND(I174*H174,2)</f>
        <v>0</v>
      </c>
      <c r="K174" s="217"/>
      <c r="L174" s="218"/>
      <c r="M174" s="219" t="s">
        <v>32</v>
      </c>
      <c r="N174" s="220" t="s">
        <v>46</v>
      </c>
      <c r="O174" s="86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181</v>
      </c>
      <c r="AT174" s="223" t="s">
        <v>177</v>
      </c>
      <c r="AU174" s="223" t="s">
        <v>82</v>
      </c>
      <c r="AY174" s="18" t="s">
        <v>176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82</v>
      </c>
      <c r="BK174" s="224">
        <f>ROUND(I174*H174,2)</f>
        <v>0</v>
      </c>
      <c r="BL174" s="18" t="s">
        <v>181</v>
      </c>
      <c r="BM174" s="223" t="s">
        <v>417</v>
      </c>
    </row>
    <row r="175" s="2" customFormat="1" ht="24.15" customHeight="1">
      <c r="A175" s="40"/>
      <c r="B175" s="41"/>
      <c r="C175" s="210" t="s">
        <v>418</v>
      </c>
      <c r="D175" s="210" t="s">
        <v>177</v>
      </c>
      <c r="E175" s="211" t="s">
        <v>419</v>
      </c>
      <c r="F175" s="212" t="s">
        <v>420</v>
      </c>
      <c r="G175" s="213" t="s">
        <v>180</v>
      </c>
      <c r="H175" s="214">
        <v>1</v>
      </c>
      <c r="I175" s="215"/>
      <c r="J175" s="216">
        <f>ROUND(I175*H175,2)</f>
        <v>0</v>
      </c>
      <c r="K175" s="217"/>
      <c r="L175" s="218"/>
      <c r="M175" s="219" t="s">
        <v>32</v>
      </c>
      <c r="N175" s="220" t="s">
        <v>46</v>
      </c>
      <c r="O175" s="86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181</v>
      </c>
      <c r="AT175" s="223" t="s">
        <v>177</v>
      </c>
      <c r="AU175" s="223" t="s">
        <v>82</v>
      </c>
      <c r="AY175" s="18" t="s">
        <v>176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82</v>
      </c>
      <c r="BK175" s="224">
        <f>ROUND(I175*H175,2)</f>
        <v>0</v>
      </c>
      <c r="BL175" s="18" t="s">
        <v>181</v>
      </c>
      <c r="BM175" s="223" t="s">
        <v>421</v>
      </c>
    </row>
    <row r="176" s="2" customFormat="1" ht="33" customHeight="1">
      <c r="A176" s="40"/>
      <c r="B176" s="41"/>
      <c r="C176" s="210" t="s">
        <v>422</v>
      </c>
      <c r="D176" s="210" t="s">
        <v>177</v>
      </c>
      <c r="E176" s="211" t="s">
        <v>423</v>
      </c>
      <c r="F176" s="212" t="s">
        <v>424</v>
      </c>
      <c r="G176" s="213" t="s">
        <v>180</v>
      </c>
      <c r="H176" s="214">
        <v>6</v>
      </c>
      <c r="I176" s="215"/>
      <c r="J176" s="216">
        <f>ROUND(I176*H176,2)</f>
        <v>0</v>
      </c>
      <c r="K176" s="217"/>
      <c r="L176" s="218"/>
      <c r="M176" s="219" t="s">
        <v>32</v>
      </c>
      <c r="N176" s="220" t="s">
        <v>46</v>
      </c>
      <c r="O176" s="86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181</v>
      </c>
      <c r="AT176" s="223" t="s">
        <v>177</v>
      </c>
      <c r="AU176" s="223" t="s">
        <v>82</v>
      </c>
      <c r="AY176" s="18" t="s">
        <v>176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82</v>
      </c>
      <c r="BK176" s="224">
        <f>ROUND(I176*H176,2)</f>
        <v>0</v>
      </c>
      <c r="BL176" s="18" t="s">
        <v>181</v>
      </c>
      <c r="BM176" s="223" t="s">
        <v>425</v>
      </c>
    </row>
    <row r="177" s="2" customFormat="1" ht="16.5" customHeight="1">
      <c r="A177" s="40"/>
      <c r="B177" s="41"/>
      <c r="C177" s="230" t="s">
        <v>426</v>
      </c>
      <c r="D177" s="230" t="s">
        <v>201</v>
      </c>
      <c r="E177" s="231" t="s">
        <v>427</v>
      </c>
      <c r="F177" s="232" t="s">
        <v>428</v>
      </c>
      <c r="G177" s="233" t="s">
        <v>180</v>
      </c>
      <c r="H177" s="234">
        <v>1</v>
      </c>
      <c r="I177" s="235"/>
      <c r="J177" s="236">
        <f>ROUND(I177*H177,2)</f>
        <v>0</v>
      </c>
      <c r="K177" s="237"/>
      <c r="L177" s="46"/>
      <c r="M177" s="238" t="s">
        <v>32</v>
      </c>
      <c r="N177" s="239" t="s">
        <v>46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204</v>
      </c>
      <c r="AT177" s="223" t="s">
        <v>201</v>
      </c>
      <c r="AU177" s="223" t="s">
        <v>82</v>
      </c>
      <c r="AY177" s="18" t="s">
        <v>176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82</v>
      </c>
      <c r="BK177" s="224">
        <f>ROUND(I177*H177,2)</f>
        <v>0</v>
      </c>
      <c r="BL177" s="18" t="s">
        <v>204</v>
      </c>
      <c r="BM177" s="223" t="s">
        <v>429</v>
      </c>
    </row>
    <row r="178" s="2" customFormat="1" ht="16.5" customHeight="1">
      <c r="A178" s="40"/>
      <c r="B178" s="41"/>
      <c r="C178" s="210" t="s">
        <v>430</v>
      </c>
      <c r="D178" s="210" t="s">
        <v>177</v>
      </c>
      <c r="E178" s="211" t="s">
        <v>431</v>
      </c>
      <c r="F178" s="212" t="s">
        <v>432</v>
      </c>
      <c r="G178" s="213" t="s">
        <v>180</v>
      </c>
      <c r="H178" s="214">
        <v>1</v>
      </c>
      <c r="I178" s="215"/>
      <c r="J178" s="216">
        <f>ROUND(I178*H178,2)</f>
        <v>0</v>
      </c>
      <c r="K178" s="217"/>
      <c r="L178" s="218"/>
      <c r="M178" s="219" t="s">
        <v>32</v>
      </c>
      <c r="N178" s="220" t="s">
        <v>46</v>
      </c>
      <c r="O178" s="86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3" t="s">
        <v>181</v>
      </c>
      <c r="AT178" s="223" t="s">
        <v>177</v>
      </c>
      <c r="AU178" s="223" t="s">
        <v>82</v>
      </c>
      <c r="AY178" s="18" t="s">
        <v>176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82</v>
      </c>
      <c r="BK178" s="224">
        <f>ROUND(I178*H178,2)</f>
        <v>0</v>
      </c>
      <c r="BL178" s="18" t="s">
        <v>181</v>
      </c>
      <c r="BM178" s="223" t="s">
        <v>433</v>
      </c>
    </row>
    <row r="179" s="2" customFormat="1" ht="16.5" customHeight="1">
      <c r="A179" s="40"/>
      <c r="B179" s="41"/>
      <c r="C179" s="210" t="s">
        <v>434</v>
      </c>
      <c r="D179" s="210" t="s">
        <v>177</v>
      </c>
      <c r="E179" s="211" t="s">
        <v>435</v>
      </c>
      <c r="F179" s="212" t="s">
        <v>436</v>
      </c>
      <c r="G179" s="213" t="s">
        <v>180</v>
      </c>
      <c r="H179" s="214">
        <v>1</v>
      </c>
      <c r="I179" s="215"/>
      <c r="J179" s="216">
        <f>ROUND(I179*H179,2)</f>
        <v>0</v>
      </c>
      <c r="K179" s="217"/>
      <c r="L179" s="218"/>
      <c r="M179" s="219" t="s">
        <v>32</v>
      </c>
      <c r="N179" s="220" t="s">
        <v>46</v>
      </c>
      <c r="O179" s="86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437</v>
      </c>
      <c r="AT179" s="223" t="s">
        <v>177</v>
      </c>
      <c r="AU179" s="223" t="s">
        <v>82</v>
      </c>
      <c r="AY179" s="18" t="s">
        <v>176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82</v>
      </c>
      <c r="BK179" s="224">
        <f>ROUND(I179*H179,2)</f>
        <v>0</v>
      </c>
      <c r="BL179" s="18" t="s">
        <v>204</v>
      </c>
      <c r="BM179" s="223" t="s">
        <v>438</v>
      </c>
    </row>
    <row r="180" s="2" customFormat="1" ht="24.15" customHeight="1">
      <c r="A180" s="40"/>
      <c r="B180" s="41"/>
      <c r="C180" s="230" t="s">
        <v>204</v>
      </c>
      <c r="D180" s="230" t="s">
        <v>201</v>
      </c>
      <c r="E180" s="231" t="s">
        <v>439</v>
      </c>
      <c r="F180" s="232" t="s">
        <v>440</v>
      </c>
      <c r="G180" s="233" t="s">
        <v>180</v>
      </c>
      <c r="H180" s="234">
        <v>1</v>
      </c>
      <c r="I180" s="235"/>
      <c r="J180" s="236">
        <f>ROUND(I180*H180,2)</f>
        <v>0</v>
      </c>
      <c r="K180" s="237"/>
      <c r="L180" s="46"/>
      <c r="M180" s="238" t="s">
        <v>32</v>
      </c>
      <c r="N180" s="239" t="s">
        <v>46</v>
      </c>
      <c r="O180" s="86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3" t="s">
        <v>204</v>
      </c>
      <c r="AT180" s="223" t="s">
        <v>201</v>
      </c>
      <c r="AU180" s="223" t="s">
        <v>82</v>
      </c>
      <c r="AY180" s="18" t="s">
        <v>176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82</v>
      </c>
      <c r="BK180" s="224">
        <f>ROUND(I180*H180,2)</f>
        <v>0</v>
      </c>
      <c r="BL180" s="18" t="s">
        <v>204</v>
      </c>
      <c r="BM180" s="223" t="s">
        <v>441</v>
      </c>
    </row>
    <row r="181" s="2" customFormat="1" ht="24.15" customHeight="1">
      <c r="A181" s="40"/>
      <c r="B181" s="41"/>
      <c r="C181" s="230" t="s">
        <v>442</v>
      </c>
      <c r="D181" s="230" t="s">
        <v>201</v>
      </c>
      <c r="E181" s="231" t="s">
        <v>443</v>
      </c>
      <c r="F181" s="232" t="s">
        <v>444</v>
      </c>
      <c r="G181" s="233" t="s">
        <v>180</v>
      </c>
      <c r="H181" s="234">
        <v>2</v>
      </c>
      <c r="I181" s="235"/>
      <c r="J181" s="236">
        <f>ROUND(I181*H181,2)</f>
        <v>0</v>
      </c>
      <c r="K181" s="237"/>
      <c r="L181" s="46"/>
      <c r="M181" s="238" t="s">
        <v>32</v>
      </c>
      <c r="N181" s="239" t="s">
        <v>46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204</v>
      </c>
      <c r="AT181" s="223" t="s">
        <v>201</v>
      </c>
      <c r="AU181" s="223" t="s">
        <v>82</v>
      </c>
      <c r="AY181" s="18" t="s">
        <v>176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82</v>
      </c>
      <c r="BK181" s="224">
        <f>ROUND(I181*H181,2)</f>
        <v>0</v>
      </c>
      <c r="BL181" s="18" t="s">
        <v>204</v>
      </c>
      <c r="BM181" s="223" t="s">
        <v>445</v>
      </c>
    </row>
    <row r="182" s="2" customFormat="1" ht="21.75" customHeight="1">
      <c r="A182" s="40"/>
      <c r="B182" s="41"/>
      <c r="C182" s="230" t="s">
        <v>446</v>
      </c>
      <c r="D182" s="230" t="s">
        <v>201</v>
      </c>
      <c r="E182" s="231" t="s">
        <v>447</v>
      </c>
      <c r="F182" s="232" t="s">
        <v>448</v>
      </c>
      <c r="G182" s="233" t="s">
        <v>180</v>
      </c>
      <c r="H182" s="234">
        <v>2</v>
      </c>
      <c r="I182" s="235"/>
      <c r="J182" s="236">
        <f>ROUND(I182*H182,2)</f>
        <v>0</v>
      </c>
      <c r="K182" s="237"/>
      <c r="L182" s="46"/>
      <c r="M182" s="238" t="s">
        <v>32</v>
      </c>
      <c r="N182" s="239" t="s">
        <v>46</v>
      </c>
      <c r="O182" s="86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204</v>
      </c>
      <c r="AT182" s="223" t="s">
        <v>201</v>
      </c>
      <c r="AU182" s="223" t="s">
        <v>82</v>
      </c>
      <c r="AY182" s="18" t="s">
        <v>176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82</v>
      </c>
      <c r="BK182" s="224">
        <f>ROUND(I182*H182,2)</f>
        <v>0</v>
      </c>
      <c r="BL182" s="18" t="s">
        <v>204</v>
      </c>
      <c r="BM182" s="223" t="s">
        <v>449</v>
      </c>
    </row>
    <row r="183" s="2" customFormat="1" ht="16.5" customHeight="1">
      <c r="A183" s="40"/>
      <c r="B183" s="41"/>
      <c r="C183" s="230" t="s">
        <v>450</v>
      </c>
      <c r="D183" s="230" t="s">
        <v>201</v>
      </c>
      <c r="E183" s="231" t="s">
        <v>451</v>
      </c>
      <c r="F183" s="232" t="s">
        <v>452</v>
      </c>
      <c r="G183" s="233" t="s">
        <v>180</v>
      </c>
      <c r="H183" s="234">
        <v>3</v>
      </c>
      <c r="I183" s="235"/>
      <c r="J183" s="236">
        <f>ROUND(I183*H183,2)</f>
        <v>0</v>
      </c>
      <c r="K183" s="237"/>
      <c r="L183" s="46"/>
      <c r="M183" s="238" t="s">
        <v>32</v>
      </c>
      <c r="N183" s="239" t="s">
        <v>46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204</v>
      </c>
      <c r="AT183" s="223" t="s">
        <v>201</v>
      </c>
      <c r="AU183" s="223" t="s">
        <v>82</v>
      </c>
      <c r="AY183" s="18" t="s">
        <v>176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82</v>
      </c>
      <c r="BK183" s="224">
        <f>ROUND(I183*H183,2)</f>
        <v>0</v>
      </c>
      <c r="BL183" s="18" t="s">
        <v>204</v>
      </c>
      <c r="BM183" s="223" t="s">
        <v>453</v>
      </c>
    </row>
    <row r="184" s="2" customFormat="1" ht="16.5" customHeight="1">
      <c r="A184" s="40"/>
      <c r="B184" s="41"/>
      <c r="C184" s="230" t="s">
        <v>454</v>
      </c>
      <c r="D184" s="230" t="s">
        <v>201</v>
      </c>
      <c r="E184" s="231" t="s">
        <v>455</v>
      </c>
      <c r="F184" s="232" t="s">
        <v>456</v>
      </c>
      <c r="G184" s="233" t="s">
        <v>180</v>
      </c>
      <c r="H184" s="234">
        <v>2</v>
      </c>
      <c r="I184" s="235"/>
      <c r="J184" s="236">
        <f>ROUND(I184*H184,2)</f>
        <v>0</v>
      </c>
      <c r="K184" s="237"/>
      <c r="L184" s="46"/>
      <c r="M184" s="238" t="s">
        <v>32</v>
      </c>
      <c r="N184" s="239" t="s">
        <v>46</v>
      </c>
      <c r="O184" s="86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204</v>
      </c>
      <c r="AT184" s="223" t="s">
        <v>201</v>
      </c>
      <c r="AU184" s="223" t="s">
        <v>82</v>
      </c>
      <c r="AY184" s="18" t="s">
        <v>176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82</v>
      </c>
      <c r="BK184" s="224">
        <f>ROUND(I184*H184,2)</f>
        <v>0</v>
      </c>
      <c r="BL184" s="18" t="s">
        <v>204</v>
      </c>
      <c r="BM184" s="223" t="s">
        <v>457</v>
      </c>
    </row>
    <row r="185" s="2" customFormat="1" ht="16.5" customHeight="1">
      <c r="A185" s="40"/>
      <c r="B185" s="41"/>
      <c r="C185" s="210" t="s">
        <v>458</v>
      </c>
      <c r="D185" s="210" t="s">
        <v>177</v>
      </c>
      <c r="E185" s="211" t="s">
        <v>459</v>
      </c>
      <c r="F185" s="212" t="s">
        <v>460</v>
      </c>
      <c r="G185" s="213" t="s">
        <v>180</v>
      </c>
      <c r="H185" s="214">
        <v>2</v>
      </c>
      <c r="I185" s="215"/>
      <c r="J185" s="216">
        <f>ROUND(I185*H185,2)</f>
        <v>0</v>
      </c>
      <c r="K185" s="217"/>
      <c r="L185" s="218"/>
      <c r="M185" s="219" t="s">
        <v>32</v>
      </c>
      <c r="N185" s="220" t="s">
        <v>46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181</v>
      </c>
      <c r="AT185" s="223" t="s">
        <v>177</v>
      </c>
      <c r="AU185" s="223" t="s">
        <v>82</v>
      </c>
      <c r="AY185" s="18" t="s">
        <v>176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82</v>
      </c>
      <c r="BK185" s="224">
        <f>ROUND(I185*H185,2)</f>
        <v>0</v>
      </c>
      <c r="BL185" s="18" t="s">
        <v>181</v>
      </c>
      <c r="BM185" s="223" t="s">
        <v>461</v>
      </c>
    </row>
    <row r="186" s="2" customFormat="1" ht="16.5" customHeight="1">
      <c r="A186" s="40"/>
      <c r="B186" s="41"/>
      <c r="C186" s="230" t="s">
        <v>462</v>
      </c>
      <c r="D186" s="230" t="s">
        <v>201</v>
      </c>
      <c r="E186" s="231" t="s">
        <v>463</v>
      </c>
      <c r="F186" s="232" t="s">
        <v>464</v>
      </c>
      <c r="G186" s="233" t="s">
        <v>180</v>
      </c>
      <c r="H186" s="234">
        <v>3</v>
      </c>
      <c r="I186" s="235"/>
      <c r="J186" s="236">
        <f>ROUND(I186*H186,2)</f>
        <v>0</v>
      </c>
      <c r="K186" s="237"/>
      <c r="L186" s="46"/>
      <c r="M186" s="238" t="s">
        <v>32</v>
      </c>
      <c r="N186" s="239" t="s">
        <v>46</v>
      </c>
      <c r="O186" s="86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3" t="s">
        <v>204</v>
      </c>
      <c r="AT186" s="223" t="s">
        <v>201</v>
      </c>
      <c r="AU186" s="223" t="s">
        <v>82</v>
      </c>
      <c r="AY186" s="18" t="s">
        <v>176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82</v>
      </c>
      <c r="BK186" s="224">
        <f>ROUND(I186*H186,2)</f>
        <v>0</v>
      </c>
      <c r="BL186" s="18" t="s">
        <v>204</v>
      </c>
      <c r="BM186" s="223" t="s">
        <v>465</v>
      </c>
    </row>
    <row r="187" s="2" customFormat="1" ht="16.5" customHeight="1">
      <c r="A187" s="40"/>
      <c r="B187" s="41"/>
      <c r="C187" s="230" t="s">
        <v>466</v>
      </c>
      <c r="D187" s="230" t="s">
        <v>201</v>
      </c>
      <c r="E187" s="231" t="s">
        <v>467</v>
      </c>
      <c r="F187" s="232" t="s">
        <v>468</v>
      </c>
      <c r="G187" s="233" t="s">
        <v>180</v>
      </c>
      <c r="H187" s="234">
        <v>2</v>
      </c>
      <c r="I187" s="235"/>
      <c r="J187" s="236">
        <f>ROUND(I187*H187,2)</f>
        <v>0</v>
      </c>
      <c r="K187" s="237"/>
      <c r="L187" s="46"/>
      <c r="M187" s="238" t="s">
        <v>32</v>
      </c>
      <c r="N187" s="239" t="s">
        <v>46</v>
      </c>
      <c r="O187" s="86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204</v>
      </c>
      <c r="AT187" s="223" t="s">
        <v>201</v>
      </c>
      <c r="AU187" s="223" t="s">
        <v>82</v>
      </c>
      <c r="AY187" s="18" t="s">
        <v>176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82</v>
      </c>
      <c r="BK187" s="224">
        <f>ROUND(I187*H187,2)</f>
        <v>0</v>
      </c>
      <c r="BL187" s="18" t="s">
        <v>204</v>
      </c>
      <c r="BM187" s="223" t="s">
        <v>469</v>
      </c>
    </row>
    <row r="188" s="2" customFormat="1" ht="16.5" customHeight="1">
      <c r="A188" s="40"/>
      <c r="B188" s="41"/>
      <c r="C188" s="230" t="s">
        <v>470</v>
      </c>
      <c r="D188" s="230" t="s">
        <v>201</v>
      </c>
      <c r="E188" s="231" t="s">
        <v>471</v>
      </c>
      <c r="F188" s="232" t="s">
        <v>472</v>
      </c>
      <c r="G188" s="233" t="s">
        <v>180</v>
      </c>
      <c r="H188" s="234">
        <v>2</v>
      </c>
      <c r="I188" s="235"/>
      <c r="J188" s="236">
        <f>ROUND(I188*H188,2)</f>
        <v>0</v>
      </c>
      <c r="K188" s="237"/>
      <c r="L188" s="46"/>
      <c r="M188" s="238" t="s">
        <v>32</v>
      </c>
      <c r="N188" s="239" t="s">
        <v>46</v>
      </c>
      <c r="O188" s="86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204</v>
      </c>
      <c r="AT188" s="223" t="s">
        <v>201</v>
      </c>
      <c r="AU188" s="223" t="s">
        <v>82</v>
      </c>
      <c r="AY188" s="18" t="s">
        <v>176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82</v>
      </c>
      <c r="BK188" s="224">
        <f>ROUND(I188*H188,2)</f>
        <v>0</v>
      </c>
      <c r="BL188" s="18" t="s">
        <v>204</v>
      </c>
      <c r="BM188" s="223" t="s">
        <v>473</v>
      </c>
    </row>
    <row r="189" s="2" customFormat="1" ht="16.5" customHeight="1">
      <c r="A189" s="40"/>
      <c r="B189" s="41"/>
      <c r="C189" s="230" t="s">
        <v>474</v>
      </c>
      <c r="D189" s="230" t="s">
        <v>201</v>
      </c>
      <c r="E189" s="231" t="s">
        <v>475</v>
      </c>
      <c r="F189" s="232" t="s">
        <v>476</v>
      </c>
      <c r="G189" s="233" t="s">
        <v>180</v>
      </c>
      <c r="H189" s="234">
        <v>20</v>
      </c>
      <c r="I189" s="235"/>
      <c r="J189" s="236">
        <f>ROUND(I189*H189,2)</f>
        <v>0</v>
      </c>
      <c r="K189" s="237"/>
      <c r="L189" s="46"/>
      <c r="M189" s="238" t="s">
        <v>32</v>
      </c>
      <c r="N189" s="239" t="s">
        <v>46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204</v>
      </c>
      <c r="AT189" s="223" t="s">
        <v>201</v>
      </c>
      <c r="AU189" s="223" t="s">
        <v>82</v>
      </c>
      <c r="AY189" s="18" t="s">
        <v>176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82</v>
      </c>
      <c r="BK189" s="224">
        <f>ROUND(I189*H189,2)</f>
        <v>0</v>
      </c>
      <c r="BL189" s="18" t="s">
        <v>204</v>
      </c>
      <c r="BM189" s="223" t="s">
        <v>477</v>
      </c>
    </row>
    <row r="190" s="2" customFormat="1" ht="24.15" customHeight="1">
      <c r="A190" s="40"/>
      <c r="B190" s="41"/>
      <c r="C190" s="210" t="s">
        <v>478</v>
      </c>
      <c r="D190" s="210" t="s">
        <v>177</v>
      </c>
      <c r="E190" s="211" t="s">
        <v>479</v>
      </c>
      <c r="F190" s="212" t="s">
        <v>480</v>
      </c>
      <c r="G190" s="213" t="s">
        <v>180</v>
      </c>
      <c r="H190" s="214">
        <v>20</v>
      </c>
      <c r="I190" s="215"/>
      <c r="J190" s="216">
        <f>ROUND(I190*H190,2)</f>
        <v>0</v>
      </c>
      <c r="K190" s="217"/>
      <c r="L190" s="218"/>
      <c r="M190" s="219" t="s">
        <v>32</v>
      </c>
      <c r="N190" s="220" t="s">
        <v>46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181</v>
      </c>
      <c r="AT190" s="223" t="s">
        <v>177</v>
      </c>
      <c r="AU190" s="223" t="s">
        <v>82</v>
      </c>
      <c r="AY190" s="18" t="s">
        <v>176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82</v>
      </c>
      <c r="BK190" s="224">
        <f>ROUND(I190*H190,2)</f>
        <v>0</v>
      </c>
      <c r="BL190" s="18" t="s">
        <v>181</v>
      </c>
      <c r="BM190" s="223" t="s">
        <v>481</v>
      </c>
    </row>
    <row r="191" s="2" customFormat="1" ht="16.5" customHeight="1">
      <c r="A191" s="40"/>
      <c r="B191" s="41"/>
      <c r="C191" s="230" t="s">
        <v>482</v>
      </c>
      <c r="D191" s="230" t="s">
        <v>201</v>
      </c>
      <c r="E191" s="231" t="s">
        <v>483</v>
      </c>
      <c r="F191" s="232" t="s">
        <v>484</v>
      </c>
      <c r="G191" s="233" t="s">
        <v>180</v>
      </c>
      <c r="H191" s="234">
        <v>20</v>
      </c>
      <c r="I191" s="235"/>
      <c r="J191" s="236">
        <f>ROUND(I191*H191,2)</f>
        <v>0</v>
      </c>
      <c r="K191" s="237"/>
      <c r="L191" s="46"/>
      <c r="M191" s="238" t="s">
        <v>32</v>
      </c>
      <c r="N191" s="239" t="s">
        <v>46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204</v>
      </c>
      <c r="AT191" s="223" t="s">
        <v>201</v>
      </c>
      <c r="AU191" s="223" t="s">
        <v>82</v>
      </c>
      <c r="AY191" s="18" t="s">
        <v>176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82</v>
      </c>
      <c r="BK191" s="224">
        <f>ROUND(I191*H191,2)</f>
        <v>0</v>
      </c>
      <c r="BL191" s="18" t="s">
        <v>204</v>
      </c>
      <c r="BM191" s="223" t="s">
        <v>485</v>
      </c>
    </row>
    <row r="192" s="2" customFormat="1" ht="16.5" customHeight="1">
      <c r="A192" s="40"/>
      <c r="B192" s="41"/>
      <c r="C192" s="210" t="s">
        <v>486</v>
      </c>
      <c r="D192" s="210" t="s">
        <v>177</v>
      </c>
      <c r="E192" s="211" t="s">
        <v>487</v>
      </c>
      <c r="F192" s="212" t="s">
        <v>488</v>
      </c>
      <c r="G192" s="213" t="s">
        <v>180</v>
      </c>
      <c r="H192" s="214">
        <v>20</v>
      </c>
      <c r="I192" s="215"/>
      <c r="J192" s="216">
        <f>ROUND(I192*H192,2)</f>
        <v>0</v>
      </c>
      <c r="K192" s="217"/>
      <c r="L192" s="218"/>
      <c r="M192" s="219" t="s">
        <v>32</v>
      </c>
      <c r="N192" s="220" t="s">
        <v>46</v>
      </c>
      <c r="O192" s="86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181</v>
      </c>
      <c r="AT192" s="223" t="s">
        <v>177</v>
      </c>
      <c r="AU192" s="223" t="s">
        <v>82</v>
      </c>
      <c r="AY192" s="18" t="s">
        <v>176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82</v>
      </c>
      <c r="BK192" s="224">
        <f>ROUND(I192*H192,2)</f>
        <v>0</v>
      </c>
      <c r="BL192" s="18" t="s">
        <v>181</v>
      </c>
      <c r="BM192" s="223" t="s">
        <v>489</v>
      </c>
    </row>
    <row r="193" s="2" customFormat="1" ht="24.15" customHeight="1">
      <c r="A193" s="40"/>
      <c r="B193" s="41"/>
      <c r="C193" s="230" t="s">
        <v>490</v>
      </c>
      <c r="D193" s="230" t="s">
        <v>201</v>
      </c>
      <c r="E193" s="231" t="s">
        <v>491</v>
      </c>
      <c r="F193" s="232" t="s">
        <v>492</v>
      </c>
      <c r="G193" s="233" t="s">
        <v>180</v>
      </c>
      <c r="H193" s="234">
        <v>2</v>
      </c>
      <c r="I193" s="235"/>
      <c r="J193" s="236">
        <f>ROUND(I193*H193,2)</f>
        <v>0</v>
      </c>
      <c r="K193" s="237"/>
      <c r="L193" s="46"/>
      <c r="M193" s="238" t="s">
        <v>32</v>
      </c>
      <c r="N193" s="239" t="s">
        <v>46</v>
      </c>
      <c r="O193" s="86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204</v>
      </c>
      <c r="AT193" s="223" t="s">
        <v>201</v>
      </c>
      <c r="AU193" s="223" t="s">
        <v>82</v>
      </c>
      <c r="AY193" s="18" t="s">
        <v>176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82</v>
      </c>
      <c r="BK193" s="224">
        <f>ROUND(I193*H193,2)</f>
        <v>0</v>
      </c>
      <c r="BL193" s="18" t="s">
        <v>204</v>
      </c>
      <c r="BM193" s="223" t="s">
        <v>493</v>
      </c>
    </row>
    <row r="194" s="2" customFormat="1" ht="24.15" customHeight="1">
      <c r="A194" s="40"/>
      <c r="B194" s="41"/>
      <c r="C194" s="210" t="s">
        <v>494</v>
      </c>
      <c r="D194" s="210" t="s">
        <v>177</v>
      </c>
      <c r="E194" s="211" t="s">
        <v>495</v>
      </c>
      <c r="F194" s="212" t="s">
        <v>496</v>
      </c>
      <c r="G194" s="213" t="s">
        <v>497</v>
      </c>
      <c r="H194" s="214">
        <v>1</v>
      </c>
      <c r="I194" s="215"/>
      <c r="J194" s="216">
        <f>ROUND(I194*H194,2)</f>
        <v>0</v>
      </c>
      <c r="K194" s="217"/>
      <c r="L194" s="218"/>
      <c r="M194" s="219" t="s">
        <v>32</v>
      </c>
      <c r="N194" s="220" t="s">
        <v>46</v>
      </c>
      <c r="O194" s="86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3" t="s">
        <v>181</v>
      </c>
      <c r="AT194" s="223" t="s">
        <v>177</v>
      </c>
      <c r="AU194" s="223" t="s">
        <v>82</v>
      </c>
      <c r="AY194" s="18" t="s">
        <v>176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82</v>
      </c>
      <c r="BK194" s="224">
        <f>ROUND(I194*H194,2)</f>
        <v>0</v>
      </c>
      <c r="BL194" s="18" t="s">
        <v>181</v>
      </c>
      <c r="BM194" s="223" t="s">
        <v>498</v>
      </c>
    </row>
    <row r="195" s="2" customFormat="1" ht="24.15" customHeight="1">
      <c r="A195" s="40"/>
      <c r="B195" s="41"/>
      <c r="C195" s="230" t="s">
        <v>499</v>
      </c>
      <c r="D195" s="230" t="s">
        <v>201</v>
      </c>
      <c r="E195" s="231" t="s">
        <v>500</v>
      </c>
      <c r="F195" s="232" t="s">
        <v>501</v>
      </c>
      <c r="G195" s="233" t="s">
        <v>180</v>
      </c>
      <c r="H195" s="234">
        <v>1</v>
      </c>
      <c r="I195" s="235"/>
      <c r="J195" s="236">
        <f>ROUND(I195*H195,2)</f>
        <v>0</v>
      </c>
      <c r="K195" s="237"/>
      <c r="L195" s="46"/>
      <c r="M195" s="238" t="s">
        <v>32</v>
      </c>
      <c r="N195" s="239" t="s">
        <v>46</v>
      </c>
      <c r="O195" s="86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204</v>
      </c>
      <c r="AT195" s="223" t="s">
        <v>201</v>
      </c>
      <c r="AU195" s="223" t="s">
        <v>82</v>
      </c>
      <c r="AY195" s="18" t="s">
        <v>176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82</v>
      </c>
      <c r="BK195" s="224">
        <f>ROUND(I195*H195,2)</f>
        <v>0</v>
      </c>
      <c r="BL195" s="18" t="s">
        <v>204</v>
      </c>
      <c r="BM195" s="223" t="s">
        <v>502</v>
      </c>
    </row>
    <row r="196" s="2" customFormat="1" ht="24.15" customHeight="1">
      <c r="A196" s="40"/>
      <c r="B196" s="41"/>
      <c r="C196" s="230" t="s">
        <v>503</v>
      </c>
      <c r="D196" s="230" t="s">
        <v>201</v>
      </c>
      <c r="E196" s="231" t="s">
        <v>504</v>
      </c>
      <c r="F196" s="232" t="s">
        <v>505</v>
      </c>
      <c r="G196" s="233" t="s">
        <v>180</v>
      </c>
      <c r="H196" s="234">
        <v>1</v>
      </c>
      <c r="I196" s="235"/>
      <c r="J196" s="236">
        <f>ROUND(I196*H196,2)</f>
        <v>0</v>
      </c>
      <c r="K196" s="237"/>
      <c r="L196" s="46"/>
      <c r="M196" s="238" t="s">
        <v>32</v>
      </c>
      <c r="N196" s="239" t="s">
        <v>46</v>
      </c>
      <c r="O196" s="86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204</v>
      </c>
      <c r="AT196" s="223" t="s">
        <v>201</v>
      </c>
      <c r="AU196" s="223" t="s">
        <v>82</v>
      </c>
      <c r="AY196" s="18" t="s">
        <v>176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82</v>
      </c>
      <c r="BK196" s="224">
        <f>ROUND(I196*H196,2)</f>
        <v>0</v>
      </c>
      <c r="BL196" s="18" t="s">
        <v>204</v>
      </c>
      <c r="BM196" s="223" t="s">
        <v>506</v>
      </c>
    </row>
    <row r="197" s="2" customFormat="1" ht="16.5" customHeight="1">
      <c r="A197" s="40"/>
      <c r="B197" s="41"/>
      <c r="C197" s="210" t="s">
        <v>507</v>
      </c>
      <c r="D197" s="210" t="s">
        <v>177</v>
      </c>
      <c r="E197" s="211" t="s">
        <v>508</v>
      </c>
      <c r="F197" s="212" t="s">
        <v>509</v>
      </c>
      <c r="G197" s="213" t="s">
        <v>180</v>
      </c>
      <c r="H197" s="214">
        <v>1</v>
      </c>
      <c r="I197" s="215"/>
      <c r="J197" s="216">
        <f>ROUND(I197*H197,2)</f>
        <v>0</v>
      </c>
      <c r="K197" s="217"/>
      <c r="L197" s="218"/>
      <c r="M197" s="219" t="s">
        <v>32</v>
      </c>
      <c r="N197" s="220" t="s">
        <v>46</v>
      </c>
      <c r="O197" s="86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3" t="s">
        <v>181</v>
      </c>
      <c r="AT197" s="223" t="s">
        <v>177</v>
      </c>
      <c r="AU197" s="223" t="s">
        <v>82</v>
      </c>
      <c r="AY197" s="18" t="s">
        <v>176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82</v>
      </c>
      <c r="BK197" s="224">
        <f>ROUND(I197*H197,2)</f>
        <v>0</v>
      </c>
      <c r="BL197" s="18" t="s">
        <v>181</v>
      </c>
      <c r="BM197" s="223" t="s">
        <v>510</v>
      </c>
    </row>
    <row r="198" s="2" customFormat="1" ht="16.5" customHeight="1">
      <c r="A198" s="40"/>
      <c r="B198" s="41"/>
      <c r="C198" s="230" t="s">
        <v>511</v>
      </c>
      <c r="D198" s="230" t="s">
        <v>201</v>
      </c>
      <c r="E198" s="231" t="s">
        <v>512</v>
      </c>
      <c r="F198" s="232" t="s">
        <v>513</v>
      </c>
      <c r="G198" s="233" t="s">
        <v>180</v>
      </c>
      <c r="H198" s="234">
        <v>1</v>
      </c>
      <c r="I198" s="235"/>
      <c r="J198" s="236">
        <f>ROUND(I198*H198,2)</f>
        <v>0</v>
      </c>
      <c r="K198" s="237"/>
      <c r="L198" s="46"/>
      <c r="M198" s="238" t="s">
        <v>32</v>
      </c>
      <c r="N198" s="239" t="s">
        <v>46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204</v>
      </c>
      <c r="AT198" s="223" t="s">
        <v>201</v>
      </c>
      <c r="AU198" s="223" t="s">
        <v>82</v>
      </c>
      <c r="AY198" s="18" t="s">
        <v>176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82</v>
      </c>
      <c r="BK198" s="224">
        <f>ROUND(I198*H198,2)</f>
        <v>0</v>
      </c>
      <c r="BL198" s="18" t="s">
        <v>204</v>
      </c>
      <c r="BM198" s="223" t="s">
        <v>514</v>
      </c>
    </row>
    <row r="199" s="2" customFormat="1" ht="16.5" customHeight="1">
      <c r="A199" s="40"/>
      <c r="B199" s="41"/>
      <c r="C199" s="230" t="s">
        <v>515</v>
      </c>
      <c r="D199" s="230" t="s">
        <v>201</v>
      </c>
      <c r="E199" s="231" t="s">
        <v>516</v>
      </c>
      <c r="F199" s="232" t="s">
        <v>517</v>
      </c>
      <c r="G199" s="233" t="s">
        <v>180</v>
      </c>
      <c r="H199" s="234">
        <v>1</v>
      </c>
      <c r="I199" s="235"/>
      <c r="J199" s="236">
        <f>ROUND(I199*H199,2)</f>
        <v>0</v>
      </c>
      <c r="K199" s="237"/>
      <c r="L199" s="46"/>
      <c r="M199" s="238" t="s">
        <v>32</v>
      </c>
      <c r="N199" s="239" t="s">
        <v>46</v>
      </c>
      <c r="O199" s="86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3" t="s">
        <v>204</v>
      </c>
      <c r="AT199" s="223" t="s">
        <v>201</v>
      </c>
      <c r="AU199" s="223" t="s">
        <v>82</v>
      </c>
      <c r="AY199" s="18" t="s">
        <v>176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82</v>
      </c>
      <c r="BK199" s="224">
        <f>ROUND(I199*H199,2)</f>
        <v>0</v>
      </c>
      <c r="BL199" s="18" t="s">
        <v>204</v>
      </c>
      <c r="BM199" s="223" t="s">
        <v>518</v>
      </c>
    </row>
    <row r="200" s="2" customFormat="1" ht="16.5" customHeight="1">
      <c r="A200" s="40"/>
      <c r="B200" s="41"/>
      <c r="C200" s="210" t="s">
        <v>519</v>
      </c>
      <c r="D200" s="210" t="s">
        <v>177</v>
      </c>
      <c r="E200" s="211" t="s">
        <v>520</v>
      </c>
      <c r="F200" s="212" t="s">
        <v>521</v>
      </c>
      <c r="G200" s="213" t="s">
        <v>180</v>
      </c>
      <c r="H200" s="214">
        <v>1</v>
      </c>
      <c r="I200" s="215"/>
      <c r="J200" s="216">
        <f>ROUND(I200*H200,2)</f>
        <v>0</v>
      </c>
      <c r="K200" s="217"/>
      <c r="L200" s="218"/>
      <c r="M200" s="219" t="s">
        <v>32</v>
      </c>
      <c r="N200" s="220" t="s">
        <v>46</v>
      </c>
      <c r="O200" s="86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181</v>
      </c>
      <c r="AT200" s="223" t="s">
        <v>177</v>
      </c>
      <c r="AU200" s="223" t="s">
        <v>82</v>
      </c>
      <c r="AY200" s="18" t="s">
        <v>176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82</v>
      </c>
      <c r="BK200" s="224">
        <f>ROUND(I200*H200,2)</f>
        <v>0</v>
      </c>
      <c r="BL200" s="18" t="s">
        <v>181</v>
      </c>
      <c r="BM200" s="223" t="s">
        <v>522</v>
      </c>
    </row>
    <row r="201" s="2" customFormat="1" ht="16.5" customHeight="1">
      <c r="A201" s="40"/>
      <c r="B201" s="41"/>
      <c r="C201" s="230" t="s">
        <v>523</v>
      </c>
      <c r="D201" s="230" t="s">
        <v>201</v>
      </c>
      <c r="E201" s="231" t="s">
        <v>524</v>
      </c>
      <c r="F201" s="232" t="s">
        <v>525</v>
      </c>
      <c r="G201" s="233" t="s">
        <v>180</v>
      </c>
      <c r="H201" s="234">
        <v>2</v>
      </c>
      <c r="I201" s="235"/>
      <c r="J201" s="236">
        <f>ROUND(I201*H201,2)</f>
        <v>0</v>
      </c>
      <c r="K201" s="237"/>
      <c r="L201" s="46"/>
      <c r="M201" s="238" t="s">
        <v>32</v>
      </c>
      <c r="N201" s="239" t="s">
        <v>46</v>
      </c>
      <c r="O201" s="86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3" t="s">
        <v>204</v>
      </c>
      <c r="AT201" s="223" t="s">
        <v>201</v>
      </c>
      <c r="AU201" s="223" t="s">
        <v>82</v>
      </c>
      <c r="AY201" s="18" t="s">
        <v>176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82</v>
      </c>
      <c r="BK201" s="224">
        <f>ROUND(I201*H201,2)</f>
        <v>0</v>
      </c>
      <c r="BL201" s="18" t="s">
        <v>204</v>
      </c>
      <c r="BM201" s="223" t="s">
        <v>526</v>
      </c>
    </row>
    <row r="202" s="2" customFormat="1" ht="21.75" customHeight="1">
      <c r="A202" s="40"/>
      <c r="B202" s="41"/>
      <c r="C202" s="210" t="s">
        <v>527</v>
      </c>
      <c r="D202" s="210" t="s">
        <v>177</v>
      </c>
      <c r="E202" s="211" t="s">
        <v>528</v>
      </c>
      <c r="F202" s="212" t="s">
        <v>529</v>
      </c>
      <c r="G202" s="213" t="s">
        <v>180</v>
      </c>
      <c r="H202" s="214">
        <v>1</v>
      </c>
      <c r="I202" s="215"/>
      <c r="J202" s="216">
        <f>ROUND(I202*H202,2)</f>
        <v>0</v>
      </c>
      <c r="K202" s="217"/>
      <c r="L202" s="218"/>
      <c r="M202" s="219" t="s">
        <v>32</v>
      </c>
      <c r="N202" s="220" t="s">
        <v>46</v>
      </c>
      <c r="O202" s="86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3" t="s">
        <v>181</v>
      </c>
      <c r="AT202" s="223" t="s">
        <v>177</v>
      </c>
      <c r="AU202" s="223" t="s">
        <v>82</v>
      </c>
      <c r="AY202" s="18" t="s">
        <v>176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82</v>
      </c>
      <c r="BK202" s="224">
        <f>ROUND(I202*H202,2)</f>
        <v>0</v>
      </c>
      <c r="BL202" s="18" t="s">
        <v>181</v>
      </c>
      <c r="BM202" s="223" t="s">
        <v>530</v>
      </c>
    </row>
    <row r="203" s="2" customFormat="1" ht="21.75" customHeight="1">
      <c r="A203" s="40"/>
      <c r="B203" s="41"/>
      <c r="C203" s="210" t="s">
        <v>531</v>
      </c>
      <c r="D203" s="210" t="s">
        <v>177</v>
      </c>
      <c r="E203" s="211" t="s">
        <v>532</v>
      </c>
      <c r="F203" s="212" t="s">
        <v>533</v>
      </c>
      <c r="G203" s="213" t="s">
        <v>180</v>
      </c>
      <c r="H203" s="214">
        <v>15</v>
      </c>
      <c r="I203" s="215"/>
      <c r="J203" s="216">
        <f>ROUND(I203*H203,2)</f>
        <v>0</v>
      </c>
      <c r="K203" s="217"/>
      <c r="L203" s="218"/>
      <c r="M203" s="219" t="s">
        <v>32</v>
      </c>
      <c r="N203" s="220" t="s">
        <v>46</v>
      </c>
      <c r="O203" s="86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3" t="s">
        <v>181</v>
      </c>
      <c r="AT203" s="223" t="s">
        <v>177</v>
      </c>
      <c r="AU203" s="223" t="s">
        <v>82</v>
      </c>
      <c r="AY203" s="18" t="s">
        <v>176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82</v>
      </c>
      <c r="BK203" s="224">
        <f>ROUND(I203*H203,2)</f>
        <v>0</v>
      </c>
      <c r="BL203" s="18" t="s">
        <v>181</v>
      </c>
      <c r="BM203" s="223" t="s">
        <v>534</v>
      </c>
    </row>
    <row r="204" s="2" customFormat="1" ht="24.15" customHeight="1">
      <c r="A204" s="40"/>
      <c r="B204" s="41"/>
      <c r="C204" s="230" t="s">
        <v>535</v>
      </c>
      <c r="D204" s="230" t="s">
        <v>201</v>
      </c>
      <c r="E204" s="231" t="s">
        <v>536</v>
      </c>
      <c r="F204" s="232" t="s">
        <v>537</v>
      </c>
      <c r="G204" s="233" t="s">
        <v>180</v>
      </c>
      <c r="H204" s="234">
        <v>15</v>
      </c>
      <c r="I204" s="235"/>
      <c r="J204" s="236">
        <f>ROUND(I204*H204,2)</f>
        <v>0</v>
      </c>
      <c r="K204" s="237"/>
      <c r="L204" s="46"/>
      <c r="M204" s="238" t="s">
        <v>32</v>
      </c>
      <c r="N204" s="239" t="s">
        <v>46</v>
      </c>
      <c r="O204" s="86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3" t="s">
        <v>204</v>
      </c>
      <c r="AT204" s="223" t="s">
        <v>201</v>
      </c>
      <c r="AU204" s="223" t="s">
        <v>82</v>
      </c>
      <c r="AY204" s="18" t="s">
        <v>176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82</v>
      </c>
      <c r="BK204" s="224">
        <f>ROUND(I204*H204,2)</f>
        <v>0</v>
      </c>
      <c r="BL204" s="18" t="s">
        <v>204</v>
      </c>
      <c r="BM204" s="223" t="s">
        <v>538</v>
      </c>
    </row>
    <row r="205" s="2" customFormat="1" ht="16.5" customHeight="1">
      <c r="A205" s="40"/>
      <c r="B205" s="41"/>
      <c r="C205" s="230" t="s">
        <v>539</v>
      </c>
      <c r="D205" s="230" t="s">
        <v>201</v>
      </c>
      <c r="E205" s="231" t="s">
        <v>540</v>
      </c>
      <c r="F205" s="232" t="s">
        <v>541</v>
      </c>
      <c r="G205" s="233" t="s">
        <v>180</v>
      </c>
      <c r="H205" s="234">
        <v>7</v>
      </c>
      <c r="I205" s="235"/>
      <c r="J205" s="236">
        <f>ROUND(I205*H205,2)</f>
        <v>0</v>
      </c>
      <c r="K205" s="237"/>
      <c r="L205" s="46"/>
      <c r="M205" s="238" t="s">
        <v>32</v>
      </c>
      <c r="N205" s="239" t="s">
        <v>46</v>
      </c>
      <c r="O205" s="86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3" t="s">
        <v>204</v>
      </c>
      <c r="AT205" s="223" t="s">
        <v>201</v>
      </c>
      <c r="AU205" s="223" t="s">
        <v>82</v>
      </c>
      <c r="AY205" s="18" t="s">
        <v>176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82</v>
      </c>
      <c r="BK205" s="224">
        <f>ROUND(I205*H205,2)</f>
        <v>0</v>
      </c>
      <c r="BL205" s="18" t="s">
        <v>204</v>
      </c>
      <c r="BM205" s="223" t="s">
        <v>542</v>
      </c>
    </row>
    <row r="206" s="2" customFormat="1" ht="16.5" customHeight="1">
      <c r="A206" s="40"/>
      <c r="B206" s="41"/>
      <c r="C206" s="230" t="s">
        <v>543</v>
      </c>
      <c r="D206" s="230" t="s">
        <v>201</v>
      </c>
      <c r="E206" s="231" t="s">
        <v>544</v>
      </c>
      <c r="F206" s="232" t="s">
        <v>545</v>
      </c>
      <c r="G206" s="233" t="s">
        <v>180</v>
      </c>
      <c r="H206" s="234">
        <v>7</v>
      </c>
      <c r="I206" s="235"/>
      <c r="J206" s="236">
        <f>ROUND(I206*H206,2)</f>
        <v>0</v>
      </c>
      <c r="K206" s="237"/>
      <c r="L206" s="46"/>
      <c r="M206" s="238" t="s">
        <v>32</v>
      </c>
      <c r="N206" s="239" t="s">
        <v>46</v>
      </c>
      <c r="O206" s="86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3" t="s">
        <v>204</v>
      </c>
      <c r="AT206" s="223" t="s">
        <v>201</v>
      </c>
      <c r="AU206" s="223" t="s">
        <v>82</v>
      </c>
      <c r="AY206" s="18" t="s">
        <v>176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82</v>
      </c>
      <c r="BK206" s="224">
        <f>ROUND(I206*H206,2)</f>
        <v>0</v>
      </c>
      <c r="BL206" s="18" t="s">
        <v>204</v>
      </c>
      <c r="BM206" s="223" t="s">
        <v>546</v>
      </c>
    </row>
    <row r="207" s="2" customFormat="1" ht="16.5" customHeight="1">
      <c r="A207" s="40"/>
      <c r="B207" s="41"/>
      <c r="C207" s="210" t="s">
        <v>547</v>
      </c>
      <c r="D207" s="210" t="s">
        <v>177</v>
      </c>
      <c r="E207" s="211" t="s">
        <v>548</v>
      </c>
      <c r="F207" s="212" t="s">
        <v>549</v>
      </c>
      <c r="G207" s="213" t="s">
        <v>180</v>
      </c>
      <c r="H207" s="214">
        <v>3</v>
      </c>
      <c r="I207" s="215"/>
      <c r="J207" s="216">
        <f>ROUND(I207*H207,2)</f>
        <v>0</v>
      </c>
      <c r="K207" s="217"/>
      <c r="L207" s="218"/>
      <c r="M207" s="219" t="s">
        <v>32</v>
      </c>
      <c r="N207" s="220" t="s">
        <v>46</v>
      </c>
      <c r="O207" s="86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3" t="s">
        <v>181</v>
      </c>
      <c r="AT207" s="223" t="s">
        <v>177</v>
      </c>
      <c r="AU207" s="223" t="s">
        <v>82</v>
      </c>
      <c r="AY207" s="18" t="s">
        <v>176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82</v>
      </c>
      <c r="BK207" s="224">
        <f>ROUND(I207*H207,2)</f>
        <v>0</v>
      </c>
      <c r="BL207" s="18" t="s">
        <v>181</v>
      </c>
      <c r="BM207" s="223" t="s">
        <v>550</v>
      </c>
    </row>
    <row r="208" s="2" customFormat="1" ht="16.5" customHeight="1">
      <c r="A208" s="40"/>
      <c r="B208" s="41"/>
      <c r="C208" s="210" t="s">
        <v>551</v>
      </c>
      <c r="D208" s="210" t="s">
        <v>177</v>
      </c>
      <c r="E208" s="211" t="s">
        <v>552</v>
      </c>
      <c r="F208" s="212" t="s">
        <v>553</v>
      </c>
      <c r="G208" s="213" t="s">
        <v>180</v>
      </c>
      <c r="H208" s="214">
        <v>4</v>
      </c>
      <c r="I208" s="215"/>
      <c r="J208" s="216">
        <f>ROUND(I208*H208,2)</f>
        <v>0</v>
      </c>
      <c r="K208" s="217"/>
      <c r="L208" s="218"/>
      <c r="M208" s="219" t="s">
        <v>32</v>
      </c>
      <c r="N208" s="220" t="s">
        <v>46</v>
      </c>
      <c r="O208" s="86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3" t="s">
        <v>181</v>
      </c>
      <c r="AT208" s="223" t="s">
        <v>177</v>
      </c>
      <c r="AU208" s="223" t="s">
        <v>82</v>
      </c>
      <c r="AY208" s="18" t="s">
        <v>176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82</v>
      </c>
      <c r="BK208" s="224">
        <f>ROUND(I208*H208,2)</f>
        <v>0</v>
      </c>
      <c r="BL208" s="18" t="s">
        <v>181</v>
      </c>
      <c r="BM208" s="223" t="s">
        <v>554</v>
      </c>
    </row>
    <row r="209" s="2" customFormat="1" ht="16.5" customHeight="1">
      <c r="A209" s="40"/>
      <c r="B209" s="41"/>
      <c r="C209" s="210" t="s">
        <v>555</v>
      </c>
      <c r="D209" s="210" t="s">
        <v>177</v>
      </c>
      <c r="E209" s="211" t="s">
        <v>556</v>
      </c>
      <c r="F209" s="212" t="s">
        <v>557</v>
      </c>
      <c r="G209" s="213" t="s">
        <v>180</v>
      </c>
      <c r="H209" s="214">
        <v>2</v>
      </c>
      <c r="I209" s="215"/>
      <c r="J209" s="216">
        <f>ROUND(I209*H209,2)</f>
        <v>0</v>
      </c>
      <c r="K209" s="217"/>
      <c r="L209" s="218"/>
      <c r="M209" s="219" t="s">
        <v>32</v>
      </c>
      <c r="N209" s="220" t="s">
        <v>46</v>
      </c>
      <c r="O209" s="86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3" t="s">
        <v>181</v>
      </c>
      <c r="AT209" s="223" t="s">
        <v>177</v>
      </c>
      <c r="AU209" s="223" t="s">
        <v>82</v>
      </c>
      <c r="AY209" s="18" t="s">
        <v>176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82</v>
      </c>
      <c r="BK209" s="224">
        <f>ROUND(I209*H209,2)</f>
        <v>0</v>
      </c>
      <c r="BL209" s="18" t="s">
        <v>181</v>
      </c>
      <c r="BM209" s="223" t="s">
        <v>558</v>
      </c>
    </row>
    <row r="210" s="2" customFormat="1" ht="16.5" customHeight="1">
      <c r="A210" s="40"/>
      <c r="B210" s="41"/>
      <c r="C210" s="210" t="s">
        <v>559</v>
      </c>
      <c r="D210" s="210" t="s">
        <v>177</v>
      </c>
      <c r="E210" s="211" t="s">
        <v>560</v>
      </c>
      <c r="F210" s="212" t="s">
        <v>561</v>
      </c>
      <c r="G210" s="213" t="s">
        <v>180</v>
      </c>
      <c r="H210" s="214">
        <v>4</v>
      </c>
      <c r="I210" s="215"/>
      <c r="J210" s="216">
        <f>ROUND(I210*H210,2)</f>
        <v>0</v>
      </c>
      <c r="K210" s="217"/>
      <c r="L210" s="218"/>
      <c r="M210" s="219" t="s">
        <v>32</v>
      </c>
      <c r="N210" s="220" t="s">
        <v>46</v>
      </c>
      <c r="O210" s="86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3" t="s">
        <v>181</v>
      </c>
      <c r="AT210" s="223" t="s">
        <v>177</v>
      </c>
      <c r="AU210" s="223" t="s">
        <v>82</v>
      </c>
      <c r="AY210" s="18" t="s">
        <v>176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82</v>
      </c>
      <c r="BK210" s="224">
        <f>ROUND(I210*H210,2)</f>
        <v>0</v>
      </c>
      <c r="BL210" s="18" t="s">
        <v>181</v>
      </c>
      <c r="BM210" s="223" t="s">
        <v>562</v>
      </c>
    </row>
    <row r="211" s="2" customFormat="1" ht="16.5" customHeight="1">
      <c r="A211" s="40"/>
      <c r="B211" s="41"/>
      <c r="C211" s="210" t="s">
        <v>563</v>
      </c>
      <c r="D211" s="210" t="s">
        <v>177</v>
      </c>
      <c r="E211" s="211" t="s">
        <v>564</v>
      </c>
      <c r="F211" s="212" t="s">
        <v>565</v>
      </c>
      <c r="G211" s="213" t="s">
        <v>180</v>
      </c>
      <c r="H211" s="214">
        <v>22</v>
      </c>
      <c r="I211" s="215"/>
      <c r="J211" s="216">
        <f>ROUND(I211*H211,2)</f>
        <v>0</v>
      </c>
      <c r="K211" s="217"/>
      <c r="L211" s="218"/>
      <c r="M211" s="219" t="s">
        <v>32</v>
      </c>
      <c r="N211" s="220" t="s">
        <v>46</v>
      </c>
      <c r="O211" s="86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3" t="s">
        <v>181</v>
      </c>
      <c r="AT211" s="223" t="s">
        <v>177</v>
      </c>
      <c r="AU211" s="223" t="s">
        <v>82</v>
      </c>
      <c r="AY211" s="18" t="s">
        <v>176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82</v>
      </c>
      <c r="BK211" s="224">
        <f>ROUND(I211*H211,2)</f>
        <v>0</v>
      </c>
      <c r="BL211" s="18" t="s">
        <v>181</v>
      </c>
      <c r="BM211" s="223" t="s">
        <v>566</v>
      </c>
    </row>
    <row r="212" s="2" customFormat="1" ht="16.5" customHeight="1">
      <c r="A212" s="40"/>
      <c r="B212" s="41"/>
      <c r="C212" s="230" t="s">
        <v>567</v>
      </c>
      <c r="D212" s="230" t="s">
        <v>201</v>
      </c>
      <c r="E212" s="231" t="s">
        <v>568</v>
      </c>
      <c r="F212" s="232" t="s">
        <v>569</v>
      </c>
      <c r="G212" s="233" t="s">
        <v>180</v>
      </c>
      <c r="H212" s="234">
        <v>8</v>
      </c>
      <c r="I212" s="235"/>
      <c r="J212" s="236">
        <f>ROUND(I212*H212,2)</f>
        <v>0</v>
      </c>
      <c r="K212" s="237"/>
      <c r="L212" s="46"/>
      <c r="M212" s="238" t="s">
        <v>32</v>
      </c>
      <c r="N212" s="239" t="s">
        <v>46</v>
      </c>
      <c r="O212" s="86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3" t="s">
        <v>204</v>
      </c>
      <c r="AT212" s="223" t="s">
        <v>201</v>
      </c>
      <c r="AU212" s="223" t="s">
        <v>82</v>
      </c>
      <c r="AY212" s="18" t="s">
        <v>176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82</v>
      </c>
      <c r="BK212" s="224">
        <f>ROUND(I212*H212,2)</f>
        <v>0</v>
      </c>
      <c r="BL212" s="18" t="s">
        <v>204</v>
      </c>
      <c r="BM212" s="223" t="s">
        <v>570</v>
      </c>
    </row>
    <row r="213" s="2" customFormat="1" ht="16.5" customHeight="1">
      <c r="A213" s="40"/>
      <c r="B213" s="41"/>
      <c r="C213" s="210" t="s">
        <v>571</v>
      </c>
      <c r="D213" s="210" t="s">
        <v>177</v>
      </c>
      <c r="E213" s="211" t="s">
        <v>572</v>
      </c>
      <c r="F213" s="212" t="s">
        <v>573</v>
      </c>
      <c r="G213" s="213" t="s">
        <v>180</v>
      </c>
      <c r="H213" s="214">
        <v>1</v>
      </c>
      <c r="I213" s="215"/>
      <c r="J213" s="216">
        <f>ROUND(I213*H213,2)</f>
        <v>0</v>
      </c>
      <c r="K213" s="217"/>
      <c r="L213" s="218"/>
      <c r="M213" s="219" t="s">
        <v>32</v>
      </c>
      <c r="N213" s="220" t="s">
        <v>46</v>
      </c>
      <c r="O213" s="86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3" t="s">
        <v>181</v>
      </c>
      <c r="AT213" s="223" t="s">
        <v>177</v>
      </c>
      <c r="AU213" s="223" t="s">
        <v>82</v>
      </c>
      <c r="AY213" s="18" t="s">
        <v>176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82</v>
      </c>
      <c r="BK213" s="224">
        <f>ROUND(I213*H213,2)</f>
        <v>0</v>
      </c>
      <c r="BL213" s="18" t="s">
        <v>181</v>
      </c>
      <c r="BM213" s="223" t="s">
        <v>574</v>
      </c>
    </row>
    <row r="214" s="2" customFormat="1" ht="16.5" customHeight="1">
      <c r="A214" s="40"/>
      <c r="B214" s="41"/>
      <c r="C214" s="210" t="s">
        <v>575</v>
      </c>
      <c r="D214" s="210" t="s">
        <v>177</v>
      </c>
      <c r="E214" s="211" t="s">
        <v>576</v>
      </c>
      <c r="F214" s="212" t="s">
        <v>577</v>
      </c>
      <c r="G214" s="213" t="s">
        <v>180</v>
      </c>
      <c r="H214" s="214">
        <v>1</v>
      </c>
      <c r="I214" s="215"/>
      <c r="J214" s="216">
        <f>ROUND(I214*H214,2)</f>
        <v>0</v>
      </c>
      <c r="K214" s="217"/>
      <c r="L214" s="218"/>
      <c r="M214" s="219" t="s">
        <v>32</v>
      </c>
      <c r="N214" s="220" t="s">
        <v>46</v>
      </c>
      <c r="O214" s="86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3" t="s">
        <v>181</v>
      </c>
      <c r="AT214" s="223" t="s">
        <v>177</v>
      </c>
      <c r="AU214" s="223" t="s">
        <v>82</v>
      </c>
      <c r="AY214" s="18" t="s">
        <v>176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82</v>
      </c>
      <c r="BK214" s="224">
        <f>ROUND(I214*H214,2)</f>
        <v>0</v>
      </c>
      <c r="BL214" s="18" t="s">
        <v>181</v>
      </c>
      <c r="BM214" s="223" t="s">
        <v>578</v>
      </c>
    </row>
    <row r="215" s="2" customFormat="1" ht="16.5" customHeight="1">
      <c r="A215" s="40"/>
      <c r="B215" s="41"/>
      <c r="C215" s="210" t="s">
        <v>579</v>
      </c>
      <c r="D215" s="210" t="s">
        <v>177</v>
      </c>
      <c r="E215" s="211" t="s">
        <v>580</v>
      </c>
      <c r="F215" s="212" t="s">
        <v>581</v>
      </c>
      <c r="G215" s="213" t="s">
        <v>180</v>
      </c>
      <c r="H215" s="214">
        <v>1</v>
      </c>
      <c r="I215" s="215"/>
      <c r="J215" s="216">
        <f>ROUND(I215*H215,2)</f>
        <v>0</v>
      </c>
      <c r="K215" s="217"/>
      <c r="L215" s="218"/>
      <c r="M215" s="219" t="s">
        <v>32</v>
      </c>
      <c r="N215" s="220" t="s">
        <v>46</v>
      </c>
      <c r="O215" s="86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3" t="s">
        <v>181</v>
      </c>
      <c r="AT215" s="223" t="s">
        <v>177</v>
      </c>
      <c r="AU215" s="223" t="s">
        <v>82</v>
      </c>
      <c r="AY215" s="18" t="s">
        <v>176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82</v>
      </c>
      <c r="BK215" s="224">
        <f>ROUND(I215*H215,2)</f>
        <v>0</v>
      </c>
      <c r="BL215" s="18" t="s">
        <v>181</v>
      </c>
      <c r="BM215" s="223" t="s">
        <v>582</v>
      </c>
    </row>
    <row r="216" s="2" customFormat="1" ht="16.5" customHeight="1">
      <c r="A216" s="40"/>
      <c r="B216" s="41"/>
      <c r="C216" s="230" t="s">
        <v>583</v>
      </c>
      <c r="D216" s="230" t="s">
        <v>201</v>
      </c>
      <c r="E216" s="231" t="s">
        <v>584</v>
      </c>
      <c r="F216" s="232" t="s">
        <v>585</v>
      </c>
      <c r="G216" s="233" t="s">
        <v>180</v>
      </c>
      <c r="H216" s="234">
        <v>1</v>
      </c>
      <c r="I216" s="235"/>
      <c r="J216" s="236">
        <f>ROUND(I216*H216,2)</f>
        <v>0</v>
      </c>
      <c r="K216" s="237"/>
      <c r="L216" s="46"/>
      <c r="M216" s="238" t="s">
        <v>32</v>
      </c>
      <c r="N216" s="239" t="s">
        <v>46</v>
      </c>
      <c r="O216" s="86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3" t="s">
        <v>204</v>
      </c>
      <c r="AT216" s="223" t="s">
        <v>201</v>
      </c>
      <c r="AU216" s="223" t="s">
        <v>82</v>
      </c>
      <c r="AY216" s="18" t="s">
        <v>176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82</v>
      </c>
      <c r="BK216" s="224">
        <f>ROUND(I216*H216,2)</f>
        <v>0</v>
      </c>
      <c r="BL216" s="18" t="s">
        <v>204</v>
      </c>
      <c r="BM216" s="223" t="s">
        <v>586</v>
      </c>
    </row>
    <row r="217" s="2" customFormat="1" ht="16.5" customHeight="1">
      <c r="A217" s="40"/>
      <c r="B217" s="41"/>
      <c r="C217" s="210" t="s">
        <v>587</v>
      </c>
      <c r="D217" s="210" t="s">
        <v>177</v>
      </c>
      <c r="E217" s="211" t="s">
        <v>588</v>
      </c>
      <c r="F217" s="212" t="s">
        <v>589</v>
      </c>
      <c r="G217" s="213" t="s">
        <v>180</v>
      </c>
      <c r="H217" s="214">
        <v>1</v>
      </c>
      <c r="I217" s="215"/>
      <c r="J217" s="216">
        <f>ROUND(I217*H217,2)</f>
        <v>0</v>
      </c>
      <c r="K217" s="217"/>
      <c r="L217" s="218"/>
      <c r="M217" s="219" t="s">
        <v>32</v>
      </c>
      <c r="N217" s="220" t="s">
        <v>46</v>
      </c>
      <c r="O217" s="86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3" t="s">
        <v>181</v>
      </c>
      <c r="AT217" s="223" t="s">
        <v>177</v>
      </c>
      <c r="AU217" s="223" t="s">
        <v>82</v>
      </c>
      <c r="AY217" s="18" t="s">
        <v>176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82</v>
      </c>
      <c r="BK217" s="224">
        <f>ROUND(I217*H217,2)</f>
        <v>0</v>
      </c>
      <c r="BL217" s="18" t="s">
        <v>181</v>
      </c>
      <c r="BM217" s="223" t="s">
        <v>590</v>
      </c>
    </row>
    <row r="218" s="2" customFormat="1" ht="16.5" customHeight="1">
      <c r="A218" s="40"/>
      <c r="B218" s="41"/>
      <c r="C218" s="230" t="s">
        <v>591</v>
      </c>
      <c r="D218" s="230" t="s">
        <v>201</v>
      </c>
      <c r="E218" s="231" t="s">
        <v>592</v>
      </c>
      <c r="F218" s="232" t="s">
        <v>593</v>
      </c>
      <c r="G218" s="233" t="s">
        <v>180</v>
      </c>
      <c r="H218" s="234">
        <v>2</v>
      </c>
      <c r="I218" s="235"/>
      <c r="J218" s="236">
        <f>ROUND(I218*H218,2)</f>
        <v>0</v>
      </c>
      <c r="K218" s="237"/>
      <c r="L218" s="46"/>
      <c r="M218" s="238" t="s">
        <v>32</v>
      </c>
      <c r="N218" s="239" t="s">
        <v>46</v>
      </c>
      <c r="O218" s="86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3" t="s">
        <v>204</v>
      </c>
      <c r="AT218" s="223" t="s">
        <v>201</v>
      </c>
      <c r="AU218" s="223" t="s">
        <v>82</v>
      </c>
      <c r="AY218" s="18" t="s">
        <v>176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82</v>
      </c>
      <c r="BK218" s="224">
        <f>ROUND(I218*H218,2)</f>
        <v>0</v>
      </c>
      <c r="BL218" s="18" t="s">
        <v>204</v>
      </c>
      <c r="BM218" s="223" t="s">
        <v>594</v>
      </c>
    </row>
    <row r="219" s="2" customFormat="1" ht="16.5" customHeight="1">
      <c r="A219" s="40"/>
      <c r="B219" s="41"/>
      <c r="C219" s="230" t="s">
        <v>595</v>
      </c>
      <c r="D219" s="230" t="s">
        <v>201</v>
      </c>
      <c r="E219" s="231" t="s">
        <v>596</v>
      </c>
      <c r="F219" s="232" t="s">
        <v>597</v>
      </c>
      <c r="G219" s="233" t="s">
        <v>180</v>
      </c>
      <c r="H219" s="234">
        <v>2</v>
      </c>
      <c r="I219" s="235"/>
      <c r="J219" s="236">
        <f>ROUND(I219*H219,2)</f>
        <v>0</v>
      </c>
      <c r="K219" s="237"/>
      <c r="L219" s="46"/>
      <c r="M219" s="238" t="s">
        <v>32</v>
      </c>
      <c r="N219" s="239" t="s">
        <v>46</v>
      </c>
      <c r="O219" s="86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3" t="s">
        <v>204</v>
      </c>
      <c r="AT219" s="223" t="s">
        <v>201</v>
      </c>
      <c r="AU219" s="223" t="s">
        <v>82</v>
      </c>
      <c r="AY219" s="18" t="s">
        <v>176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82</v>
      </c>
      <c r="BK219" s="224">
        <f>ROUND(I219*H219,2)</f>
        <v>0</v>
      </c>
      <c r="BL219" s="18" t="s">
        <v>204</v>
      </c>
      <c r="BM219" s="223" t="s">
        <v>598</v>
      </c>
    </row>
    <row r="220" s="2" customFormat="1" ht="16.5" customHeight="1">
      <c r="A220" s="40"/>
      <c r="B220" s="41"/>
      <c r="C220" s="230" t="s">
        <v>599</v>
      </c>
      <c r="D220" s="230" t="s">
        <v>201</v>
      </c>
      <c r="E220" s="231" t="s">
        <v>600</v>
      </c>
      <c r="F220" s="232" t="s">
        <v>601</v>
      </c>
      <c r="G220" s="233" t="s">
        <v>180</v>
      </c>
      <c r="H220" s="234">
        <v>1</v>
      </c>
      <c r="I220" s="235"/>
      <c r="J220" s="236">
        <f>ROUND(I220*H220,2)</f>
        <v>0</v>
      </c>
      <c r="K220" s="237"/>
      <c r="L220" s="46"/>
      <c r="M220" s="238" t="s">
        <v>32</v>
      </c>
      <c r="N220" s="239" t="s">
        <v>46</v>
      </c>
      <c r="O220" s="86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3" t="s">
        <v>204</v>
      </c>
      <c r="AT220" s="223" t="s">
        <v>201</v>
      </c>
      <c r="AU220" s="223" t="s">
        <v>82</v>
      </c>
      <c r="AY220" s="18" t="s">
        <v>176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82</v>
      </c>
      <c r="BK220" s="224">
        <f>ROUND(I220*H220,2)</f>
        <v>0</v>
      </c>
      <c r="BL220" s="18" t="s">
        <v>204</v>
      </c>
      <c r="BM220" s="223" t="s">
        <v>602</v>
      </c>
    </row>
    <row r="221" s="2" customFormat="1" ht="16.5" customHeight="1">
      <c r="A221" s="40"/>
      <c r="B221" s="41"/>
      <c r="C221" s="230" t="s">
        <v>603</v>
      </c>
      <c r="D221" s="230" t="s">
        <v>201</v>
      </c>
      <c r="E221" s="231" t="s">
        <v>604</v>
      </c>
      <c r="F221" s="232" t="s">
        <v>605</v>
      </c>
      <c r="G221" s="233" t="s">
        <v>180</v>
      </c>
      <c r="H221" s="234">
        <v>65</v>
      </c>
      <c r="I221" s="235"/>
      <c r="J221" s="236">
        <f>ROUND(I221*H221,2)</f>
        <v>0</v>
      </c>
      <c r="K221" s="237"/>
      <c r="L221" s="46"/>
      <c r="M221" s="238" t="s">
        <v>32</v>
      </c>
      <c r="N221" s="239" t="s">
        <v>46</v>
      </c>
      <c r="O221" s="86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3" t="s">
        <v>204</v>
      </c>
      <c r="AT221" s="223" t="s">
        <v>201</v>
      </c>
      <c r="AU221" s="223" t="s">
        <v>82</v>
      </c>
      <c r="AY221" s="18" t="s">
        <v>176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82</v>
      </c>
      <c r="BK221" s="224">
        <f>ROUND(I221*H221,2)</f>
        <v>0</v>
      </c>
      <c r="BL221" s="18" t="s">
        <v>204</v>
      </c>
      <c r="BM221" s="223" t="s">
        <v>606</v>
      </c>
    </row>
    <row r="222" s="2" customFormat="1" ht="16.5" customHeight="1">
      <c r="A222" s="40"/>
      <c r="B222" s="41"/>
      <c r="C222" s="230" t="s">
        <v>607</v>
      </c>
      <c r="D222" s="230" t="s">
        <v>201</v>
      </c>
      <c r="E222" s="231" t="s">
        <v>608</v>
      </c>
      <c r="F222" s="232" t="s">
        <v>609</v>
      </c>
      <c r="G222" s="233" t="s">
        <v>180</v>
      </c>
      <c r="H222" s="234">
        <v>1</v>
      </c>
      <c r="I222" s="235"/>
      <c r="J222" s="236">
        <f>ROUND(I222*H222,2)</f>
        <v>0</v>
      </c>
      <c r="K222" s="237"/>
      <c r="L222" s="46"/>
      <c r="M222" s="238" t="s">
        <v>32</v>
      </c>
      <c r="N222" s="239" t="s">
        <v>46</v>
      </c>
      <c r="O222" s="86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3" t="s">
        <v>204</v>
      </c>
      <c r="AT222" s="223" t="s">
        <v>201</v>
      </c>
      <c r="AU222" s="223" t="s">
        <v>82</v>
      </c>
      <c r="AY222" s="18" t="s">
        <v>176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82</v>
      </c>
      <c r="BK222" s="224">
        <f>ROUND(I222*H222,2)</f>
        <v>0</v>
      </c>
      <c r="BL222" s="18" t="s">
        <v>204</v>
      </c>
      <c r="BM222" s="223" t="s">
        <v>610</v>
      </c>
    </row>
    <row r="223" s="2" customFormat="1" ht="16.5" customHeight="1">
      <c r="A223" s="40"/>
      <c r="B223" s="41"/>
      <c r="C223" s="230" t="s">
        <v>611</v>
      </c>
      <c r="D223" s="230" t="s">
        <v>201</v>
      </c>
      <c r="E223" s="231" t="s">
        <v>612</v>
      </c>
      <c r="F223" s="232" t="s">
        <v>613</v>
      </c>
      <c r="G223" s="233" t="s">
        <v>180</v>
      </c>
      <c r="H223" s="234">
        <v>1</v>
      </c>
      <c r="I223" s="235"/>
      <c r="J223" s="236">
        <f>ROUND(I223*H223,2)</f>
        <v>0</v>
      </c>
      <c r="K223" s="237"/>
      <c r="L223" s="46"/>
      <c r="M223" s="238" t="s">
        <v>32</v>
      </c>
      <c r="N223" s="239" t="s">
        <v>46</v>
      </c>
      <c r="O223" s="86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3" t="s">
        <v>204</v>
      </c>
      <c r="AT223" s="223" t="s">
        <v>201</v>
      </c>
      <c r="AU223" s="223" t="s">
        <v>82</v>
      </c>
      <c r="AY223" s="18" t="s">
        <v>176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82</v>
      </c>
      <c r="BK223" s="224">
        <f>ROUND(I223*H223,2)</f>
        <v>0</v>
      </c>
      <c r="BL223" s="18" t="s">
        <v>204</v>
      </c>
      <c r="BM223" s="223" t="s">
        <v>614</v>
      </c>
    </row>
    <row r="224" s="2" customFormat="1" ht="24.15" customHeight="1">
      <c r="A224" s="40"/>
      <c r="B224" s="41"/>
      <c r="C224" s="230" t="s">
        <v>615</v>
      </c>
      <c r="D224" s="230" t="s">
        <v>201</v>
      </c>
      <c r="E224" s="231" t="s">
        <v>616</v>
      </c>
      <c r="F224" s="232" t="s">
        <v>617</v>
      </c>
      <c r="G224" s="233" t="s">
        <v>180</v>
      </c>
      <c r="H224" s="234">
        <v>1</v>
      </c>
      <c r="I224" s="235"/>
      <c r="J224" s="236">
        <f>ROUND(I224*H224,2)</f>
        <v>0</v>
      </c>
      <c r="K224" s="237"/>
      <c r="L224" s="46"/>
      <c r="M224" s="238" t="s">
        <v>32</v>
      </c>
      <c r="N224" s="239" t="s">
        <v>46</v>
      </c>
      <c r="O224" s="86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3" t="s">
        <v>204</v>
      </c>
      <c r="AT224" s="223" t="s">
        <v>201</v>
      </c>
      <c r="AU224" s="223" t="s">
        <v>82</v>
      </c>
      <c r="AY224" s="18" t="s">
        <v>176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82</v>
      </c>
      <c r="BK224" s="224">
        <f>ROUND(I224*H224,2)</f>
        <v>0</v>
      </c>
      <c r="BL224" s="18" t="s">
        <v>204</v>
      </c>
      <c r="BM224" s="223" t="s">
        <v>618</v>
      </c>
    </row>
    <row r="225" s="2" customFormat="1" ht="24.15" customHeight="1">
      <c r="A225" s="40"/>
      <c r="B225" s="41"/>
      <c r="C225" s="230" t="s">
        <v>619</v>
      </c>
      <c r="D225" s="230" t="s">
        <v>201</v>
      </c>
      <c r="E225" s="231" t="s">
        <v>620</v>
      </c>
      <c r="F225" s="232" t="s">
        <v>621</v>
      </c>
      <c r="G225" s="233" t="s">
        <v>180</v>
      </c>
      <c r="H225" s="234">
        <v>1</v>
      </c>
      <c r="I225" s="235"/>
      <c r="J225" s="236">
        <f>ROUND(I225*H225,2)</f>
        <v>0</v>
      </c>
      <c r="K225" s="237"/>
      <c r="L225" s="46"/>
      <c r="M225" s="238" t="s">
        <v>32</v>
      </c>
      <c r="N225" s="239" t="s">
        <v>46</v>
      </c>
      <c r="O225" s="86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3" t="s">
        <v>204</v>
      </c>
      <c r="AT225" s="223" t="s">
        <v>201</v>
      </c>
      <c r="AU225" s="223" t="s">
        <v>82</v>
      </c>
      <c r="AY225" s="18" t="s">
        <v>176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82</v>
      </c>
      <c r="BK225" s="224">
        <f>ROUND(I225*H225,2)</f>
        <v>0</v>
      </c>
      <c r="BL225" s="18" t="s">
        <v>204</v>
      </c>
      <c r="BM225" s="223" t="s">
        <v>622</v>
      </c>
    </row>
    <row r="226" s="2" customFormat="1" ht="21.75" customHeight="1">
      <c r="A226" s="40"/>
      <c r="B226" s="41"/>
      <c r="C226" s="230" t="s">
        <v>623</v>
      </c>
      <c r="D226" s="230" t="s">
        <v>201</v>
      </c>
      <c r="E226" s="231" t="s">
        <v>624</v>
      </c>
      <c r="F226" s="232" t="s">
        <v>625</v>
      </c>
      <c r="G226" s="233" t="s">
        <v>180</v>
      </c>
      <c r="H226" s="234">
        <v>7</v>
      </c>
      <c r="I226" s="235"/>
      <c r="J226" s="236">
        <f>ROUND(I226*H226,2)</f>
        <v>0</v>
      </c>
      <c r="K226" s="237"/>
      <c r="L226" s="46"/>
      <c r="M226" s="240" t="s">
        <v>32</v>
      </c>
      <c r="N226" s="241" t="s">
        <v>46</v>
      </c>
      <c r="O226" s="242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3" t="s">
        <v>204</v>
      </c>
      <c r="AT226" s="223" t="s">
        <v>201</v>
      </c>
      <c r="AU226" s="223" t="s">
        <v>82</v>
      </c>
      <c r="AY226" s="18" t="s">
        <v>176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82</v>
      </c>
      <c r="BK226" s="224">
        <f>ROUND(I226*H226,2)</f>
        <v>0</v>
      </c>
      <c r="BL226" s="18" t="s">
        <v>204</v>
      </c>
      <c r="BM226" s="223" t="s">
        <v>626</v>
      </c>
    </row>
    <row r="227" s="2" customFormat="1" ht="6.96" customHeight="1">
      <c r="A227" s="40"/>
      <c r="B227" s="61"/>
      <c r="C227" s="62"/>
      <c r="D227" s="62"/>
      <c r="E227" s="62"/>
      <c r="F227" s="62"/>
      <c r="G227" s="62"/>
      <c r="H227" s="62"/>
      <c r="I227" s="62"/>
      <c r="J227" s="62"/>
      <c r="K227" s="62"/>
      <c r="L227" s="46"/>
      <c r="M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</sheetData>
  <sheetProtection sheet="1" autoFilter="0" formatColumns="0" formatRows="0" objects="1" scenarios="1" spinCount="100000" saltValue="HvoU0MWbz2lO4ftT4jz0zq3SCIzm7kVGFZBTMH8CcTGjUJTgw3YJVyTsBxeGKfiifahbzCF8lbQ9G1K1pdF7eg==" hashValue="wFw6EI8NIKaCtbP+KQ+zoSkPznj34Uf20CfDUEiXJw9gKcgdkSLmR4p53VKvZF6kOodwbTdVH374HoGpG3SJ5A==" algorithmName="SHA-512" password="CC35"/>
  <autoFilter ref="C91:K2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 s="2" customFormat="1" ht="12" customHeight="1">
      <c r="A8" s="40"/>
      <c r="B8" s="46"/>
      <c r="C8" s="40"/>
      <c r="D8" s="145" t="s">
        <v>150</v>
      </c>
      <c r="E8" s="40"/>
      <c r="F8" s="40"/>
      <c r="G8" s="40"/>
      <c r="H8" s="40"/>
      <c r="I8" s="40"/>
      <c r="J8" s="40"/>
      <c r="K8" s="40"/>
      <c r="L8" s="148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9" t="s">
        <v>1396</v>
      </c>
      <c r="F9" s="40"/>
      <c r="G9" s="40"/>
      <c r="H9" s="40"/>
      <c r="I9" s="40"/>
      <c r="J9" s="40"/>
      <c r="K9" s="40"/>
      <c r="L9" s="148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8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32</v>
      </c>
      <c r="G11" s="40"/>
      <c r="H11" s="40"/>
      <c r="I11" s="145" t="s">
        <v>20</v>
      </c>
      <c r="J11" s="135" t="s">
        <v>32</v>
      </c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50" t="str">
        <f>'Rekapitulace stavby'!AN8</f>
        <v>28. 2. 2022</v>
      </c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30</v>
      </c>
      <c r="E14" s="40"/>
      <c r="F14" s="40"/>
      <c r="G14" s="40"/>
      <c r="H14" s="40"/>
      <c r="I14" s="145" t="s">
        <v>31</v>
      </c>
      <c r="J14" s="135" t="s">
        <v>32</v>
      </c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23</v>
      </c>
      <c r="F15" s="40"/>
      <c r="G15" s="40"/>
      <c r="H15" s="40"/>
      <c r="I15" s="145" t="s">
        <v>33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34</v>
      </c>
      <c r="E17" s="40"/>
      <c r="F17" s="40"/>
      <c r="G17" s="40"/>
      <c r="H17" s="40"/>
      <c r="I17" s="145" t="s">
        <v>31</v>
      </c>
      <c r="J17" s="34" t="str">
        <f>'Rekapitulace stavby'!AN13</f>
        <v>Vyplň údaj</v>
      </c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5"/>
      <c r="G18" s="135"/>
      <c r="H18" s="135"/>
      <c r="I18" s="145" t="s">
        <v>33</v>
      </c>
      <c r="J18" s="34" t="str">
        <f>'Rekapitulace stavby'!AN14</f>
        <v>Vyplň údaj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36</v>
      </c>
      <c r="E20" s="40"/>
      <c r="F20" s="40"/>
      <c r="G20" s="40"/>
      <c r="H20" s="40"/>
      <c r="I20" s="145" t="s">
        <v>31</v>
      </c>
      <c r="J20" s="135" t="s">
        <v>32</v>
      </c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23</v>
      </c>
      <c r="F21" s="40"/>
      <c r="G21" s="40"/>
      <c r="H21" s="40"/>
      <c r="I21" s="145" t="s">
        <v>33</v>
      </c>
      <c r="J21" s="135" t="s">
        <v>32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38</v>
      </c>
      <c r="E23" s="40"/>
      <c r="F23" s="40"/>
      <c r="G23" s="40"/>
      <c r="H23" s="40"/>
      <c r="I23" s="145" t="s">
        <v>31</v>
      </c>
      <c r="J23" s="135" t="s">
        <v>32</v>
      </c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23</v>
      </c>
      <c r="F24" s="40"/>
      <c r="G24" s="40"/>
      <c r="H24" s="40"/>
      <c r="I24" s="145" t="s">
        <v>33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39</v>
      </c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1"/>
      <c r="B27" s="152"/>
      <c r="C27" s="151"/>
      <c r="D27" s="151"/>
      <c r="E27" s="153" t="s">
        <v>32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5"/>
      <c r="E29" s="155"/>
      <c r="F29" s="155"/>
      <c r="G29" s="155"/>
      <c r="H29" s="155"/>
      <c r="I29" s="155"/>
      <c r="J29" s="155"/>
      <c r="K29" s="155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6" t="s">
        <v>41</v>
      </c>
      <c r="E30" s="40"/>
      <c r="F30" s="40"/>
      <c r="G30" s="40"/>
      <c r="H30" s="40"/>
      <c r="I30" s="40"/>
      <c r="J30" s="157">
        <f>ROUND(J84, 2)</f>
        <v>0</v>
      </c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5"/>
      <c r="E31" s="155"/>
      <c r="F31" s="155"/>
      <c r="G31" s="155"/>
      <c r="H31" s="155"/>
      <c r="I31" s="155"/>
      <c r="J31" s="155"/>
      <c r="K31" s="155"/>
      <c r="L31" s="148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8" t="s">
        <v>43</v>
      </c>
      <c r="G32" s="40"/>
      <c r="H32" s="40"/>
      <c r="I32" s="158" t="s">
        <v>42</v>
      </c>
      <c r="J32" s="158" t="s">
        <v>44</v>
      </c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7" t="s">
        <v>45</v>
      </c>
      <c r="E33" s="145" t="s">
        <v>46</v>
      </c>
      <c r="F33" s="159">
        <f>ROUND((SUM(BE84:BE101)),  2)</f>
        <v>0</v>
      </c>
      <c r="G33" s="40"/>
      <c r="H33" s="40"/>
      <c r="I33" s="160">
        <v>0.20999999999999999</v>
      </c>
      <c r="J33" s="159">
        <f>ROUND(((SUM(BE84:BE101))*I33),  2)</f>
        <v>0</v>
      </c>
      <c r="K33" s="40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47</v>
      </c>
      <c r="F34" s="159">
        <f>ROUND((SUM(BF84:BF101)),  2)</f>
        <v>0</v>
      </c>
      <c r="G34" s="40"/>
      <c r="H34" s="40"/>
      <c r="I34" s="160">
        <v>0.14999999999999999</v>
      </c>
      <c r="J34" s="159">
        <f>ROUND(((SUM(BF84:BF101))*I34), 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48</v>
      </c>
      <c r="F35" s="159">
        <f>ROUND((SUM(BG84:BG101)),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49</v>
      </c>
      <c r="F36" s="159">
        <f>ROUND((SUM(BH84:BH101)),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50</v>
      </c>
      <c r="F37" s="159">
        <f>ROUND((SUM(BI84:BI101)),  2)</f>
        <v>0</v>
      </c>
      <c r="G37" s="40"/>
      <c r="H37" s="40"/>
      <c r="I37" s="160">
        <v>0</v>
      </c>
      <c r="J37" s="159">
        <f>0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51</v>
      </c>
      <c r="E39" s="163"/>
      <c r="F39" s="163"/>
      <c r="G39" s="164" t="s">
        <v>52</v>
      </c>
      <c r="H39" s="165" t="s">
        <v>53</v>
      </c>
      <c r="I39" s="163"/>
      <c r="J39" s="166">
        <f>SUM(J30:J37)</f>
        <v>0</v>
      </c>
      <c r="K39" s="167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156</v>
      </c>
      <c r="D45" s="42"/>
      <c r="E45" s="42"/>
      <c r="F45" s="42"/>
      <c r="G45" s="42"/>
      <c r="H45" s="42"/>
      <c r="I45" s="42"/>
      <c r="J45" s="42"/>
      <c r="K45" s="42"/>
      <c r="L45" s="148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8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4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Oprava PZS v ŽST Litoměřice horní nádraží</v>
      </c>
      <c r="F48" s="33"/>
      <c r="G48" s="33"/>
      <c r="H48" s="33"/>
      <c r="I48" s="42"/>
      <c r="J48" s="42"/>
      <c r="K48" s="42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150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rozpočtové náklady</v>
      </c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 </v>
      </c>
      <c r="G52" s="42"/>
      <c r="H52" s="42"/>
      <c r="I52" s="33" t="s">
        <v>24</v>
      </c>
      <c r="J52" s="74" t="str">
        <f>IF(J12="","",J12)</f>
        <v>28. 2. 2022</v>
      </c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8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 </v>
      </c>
      <c r="G54" s="42"/>
      <c r="H54" s="42"/>
      <c r="I54" s="33" t="s">
        <v>36</v>
      </c>
      <c r="J54" s="38" t="str">
        <f>E21</f>
        <v xml:space="preserve"> </v>
      </c>
      <c r="K54" s="42"/>
      <c r="L54" s="148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34</v>
      </c>
      <c r="D55" s="42"/>
      <c r="E55" s="42"/>
      <c r="F55" s="28" t="str">
        <f>IF(E18="","",E18)</f>
        <v>Vyplň údaj</v>
      </c>
      <c r="G55" s="42"/>
      <c r="H55" s="42"/>
      <c r="I55" s="33" t="s">
        <v>38</v>
      </c>
      <c r="J55" s="38" t="str">
        <f>E24</f>
        <v xml:space="preserve"> </v>
      </c>
      <c r="K55" s="42"/>
      <c r="L55" s="148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4" t="s">
        <v>157</v>
      </c>
      <c r="D57" s="175"/>
      <c r="E57" s="175"/>
      <c r="F57" s="175"/>
      <c r="G57" s="175"/>
      <c r="H57" s="175"/>
      <c r="I57" s="175"/>
      <c r="J57" s="176" t="s">
        <v>158</v>
      </c>
      <c r="K57" s="175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73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159</v>
      </c>
    </row>
    <row r="60" s="9" customFormat="1" ht="24.96" customHeight="1">
      <c r="A60" s="9"/>
      <c r="B60" s="178"/>
      <c r="C60" s="179"/>
      <c r="D60" s="180" t="s">
        <v>160</v>
      </c>
      <c r="E60" s="181"/>
      <c r="F60" s="181"/>
      <c r="G60" s="181"/>
      <c r="H60" s="181"/>
      <c r="I60" s="181"/>
      <c r="J60" s="182">
        <f>J85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858</v>
      </c>
      <c r="E61" s="181"/>
      <c r="F61" s="181"/>
      <c r="G61" s="181"/>
      <c r="H61" s="181"/>
      <c r="I61" s="181"/>
      <c r="J61" s="182">
        <f>J91</f>
        <v>0</v>
      </c>
      <c r="K61" s="179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2" customFormat="1" ht="19.92" customHeight="1">
      <c r="A62" s="12"/>
      <c r="B62" s="245"/>
      <c r="C62" s="126"/>
      <c r="D62" s="246" t="s">
        <v>1397</v>
      </c>
      <c r="E62" s="247"/>
      <c r="F62" s="247"/>
      <c r="G62" s="247"/>
      <c r="H62" s="247"/>
      <c r="I62" s="247"/>
      <c r="J62" s="248">
        <f>J95</f>
        <v>0</v>
      </c>
      <c r="K62" s="126"/>
      <c r="L62" s="24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45"/>
      <c r="C63" s="126"/>
      <c r="D63" s="246" t="s">
        <v>1398</v>
      </c>
      <c r="E63" s="247"/>
      <c r="F63" s="247"/>
      <c r="G63" s="247"/>
      <c r="H63" s="247"/>
      <c r="I63" s="247"/>
      <c r="J63" s="248">
        <f>J98</f>
        <v>0</v>
      </c>
      <c r="K63" s="126"/>
      <c r="L63" s="24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45"/>
      <c r="C64" s="126"/>
      <c r="D64" s="246" t="s">
        <v>1399</v>
      </c>
      <c r="E64" s="247"/>
      <c r="F64" s="247"/>
      <c r="G64" s="247"/>
      <c r="H64" s="247"/>
      <c r="I64" s="247"/>
      <c r="J64" s="248">
        <f>J100</f>
        <v>0</v>
      </c>
      <c r="K64" s="126"/>
      <c r="L64" s="24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161</v>
      </c>
      <c r="D71" s="42"/>
      <c r="E71" s="42"/>
      <c r="F71" s="42"/>
      <c r="G71" s="42"/>
      <c r="H71" s="42"/>
      <c r="I71" s="42"/>
      <c r="J71" s="42"/>
      <c r="K71" s="42"/>
      <c r="L71" s="148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8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42"/>
      <c r="J73" s="42"/>
      <c r="K73" s="42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Oprava PZS v ŽST Litoměřice horní nádraží</v>
      </c>
      <c r="F74" s="33"/>
      <c r="G74" s="33"/>
      <c r="H74" s="33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150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VON - Vedlejší a ostatní rozpočtové náklady</v>
      </c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 xml:space="preserve"> </v>
      </c>
      <c r="G78" s="42"/>
      <c r="H78" s="42"/>
      <c r="I78" s="33" t="s">
        <v>24</v>
      </c>
      <c r="J78" s="74" t="str">
        <f>IF(J12="","",J12)</f>
        <v>28. 2. 2022</v>
      </c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30</v>
      </c>
      <c r="D80" s="42"/>
      <c r="E80" s="42"/>
      <c r="F80" s="28" t="str">
        <f>E15</f>
        <v xml:space="preserve"> </v>
      </c>
      <c r="G80" s="42"/>
      <c r="H80" s="42"/>
      <c r="I80" s="33" t="s">
        <v>36</v>
      </c>
      <c r="J80" s="38" t="str">
        <f>E21</f>
        <v xml:space="preserve"> </v>
      </c>
      <c r="K80" s="42"/>
      <c r="L80" s="148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34</v>
      </c>
      <c r="D81" s="42"/>
      <c r="E81" s="42"/>
      <c r="F81" s="28" t="str">
        <f>IF(E18="","",E18)</f>
        <v>Vyplň údaj</v>
      </c>
      <c r="G81" s="42"/>
      <c r="H81" s="42"/>
      <c r="I81" s="33" t="s">
        <v>38</v>
      </c>
      <c r="J81" s="38" t="str">
        <f>E24</f>
        <v xml:space="preserve"> </v>
      </c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0" customFormat="1" ht="29.28" customHeight="1">
      <c r="A83" s="184"/>
      <c r="B83" s="185"/>
      <c r="C83" s="186" t="s">
        <v>162</v>
      </c>
      <c r="D83" s="187" t="s">
        <v>60</v>
      </c>
      <c r="E83" s="187" t="s">
        <v>56</v>
      </c>
      <c r="F83" s="187" t="s">
        <v>57</v>
      </c>
      <c r="G83" s="187" t="s">
        <v>163</v>
      </c>
      <c r="H83" s="187" t="s">
        <v>164</v>
      </c>
      <c r="I83" s="187" t="s">
        <v>165</v>
      </c>
      <c r="J83" s="188" t="s">
        <v>158</v>
      </c>
      <c r="K83" s="189" t="s">
        <v>166</v>
      </c>
      <c r="L83" s="190"/>
      <c r="M83" s="94" t="s">
        <v>32</v>
      </c>
      <c r="N83" s="95" t="s">
        <v>45</v>
      </c>
      <c r="O83" s="95" t="s">
        <v>167</v>
      </c>
      <c r="P83" s="95" t="s">
        <v>168</v>
      </c>
      <c r="Q83" s="95" t="s">
        <v>169</v>
      </c>
      <c r="R83" s="95" t="s">
        <v>170</v>
      </c>
      <c r="S83" s="95" t="s">
        <v>171</v>
      </c>
      <c r="T83" s="96" t="s">
        <v>172</v>
      </c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</row>
    <row r="84" s="2" customFormat="1" ht="22.8" customHeight="1">
      <c r="A84" s="40"/>
      <c r="B84" s="41"/>
      <c r="C84" s="101" t="s">
        <v>173</v>
      </c>
      <c r="D84" s="42"/>
      <c r="E84" s="42"/>
      <c r="F84" s="42"/>
      <c r="G84" s="42"/>
      <c r="H84" s="42"/>
      <c r="I84" s="42"/>
      <c r="J84" s="191">
        <f>BK84</f>
        <v>0</v>
      </c>
      <c r="K84" s="42"/>
      <c r="L84" s="46"/>
      <c r="M84" s="97"/>
      <c r="N84" s="192"/>
      <c r="O84" s="98"/>
      <c r="P84" s="193">
        <f>P85+P91</f>
        <v>0</v>
      </c>
      <c r="Q84" s="98"/>
      <c r="R84" s="193">
        <f>R85+R91</f>
        <v>0</v>
      </c>
      <c r="S84" s="98"/>
      <c r="T84" s="194">
        <f>T85+T91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74</v>
      </c>
      <c r="AU84" s="18" t="s">
        <v>159</v>
      </c>
      <c r="BK84" s="195">
        <f>BK85+BK91</f>
        <v>0</v>
      </c>
    </row>
    <row r="85" s="11" customFormat="1" ht="25.92" customHeight="1">
      <c r="A85" s="11"/>
      <c r="B85" s="196"/>
      <c r="C85" s="197"/>
      <c r="D85" s="198" t="s">
        <v>74</v>
      </c>
      <c r="E85" s="199" t="s">
        <v>174</v>
      </c>
      <c r="F85" s="199" t="s">
        <v>175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SUM(P86:P90)</f>
        <v>0</v>
      </c>
      <c r="Q85" s="204"/>
      <c r="R85" s="205">
        <f>SUM(R86:R90)</f>
        <v>0</v>
      </c>
      <c r="S85" s="204"/>
      <c r="T85" s="206">
        <f>SUM(T86:T90)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7" t="s">
        <v>95</v>
      </c>
      <c r="AT85" s="208" t="s">
        <v>74</v>
      </c>
      <c r="AU85" s="208" t="s">
        <v>75</v>
      </c>
      <c r="AY85" s="207" t="s">
        <v>176</v>
      </c>
      <c r="BK85" s="209">
        <f>SUM(BK86:BK90)</f>
        <v>0</v>
      </c>
    </row>
    <row r="86" s="2" customFormat="1" ht="16.5" customHeight="1">
      <c r="A86" s="40"/>
      <c r="B86" s="41"/>
      <c r="C86" s="230" t="s">
        <v>82</v>
      </c>
      <c r="D86" s="230" t="s">
        <v>201</v>
      </c>
      <c r="E86" s="231" t="s">
        <v>1174</v>
      </c>
      <c r="F86" s="232" t="s">
        <v>1400</v>
      </c>
      <c r="G86" s="233" t="s">
        <v>1176</v>
      </c>
      <c r="H86" s="234">
        <v>105</v>
      </c>
      <c r="I86" s="235"/>
      <c r="J86" s="236">
        <f>ROUND(I86*H86,2)</f>
        <v>0</v>
      </c>
      <c r="K86" s="237"/>
      <c r="L86" s="46"/>
      <c r="M86" s="238" t="s">
        <v>32</v>
      </c>
      <c r="N86" s="239" t="s">
        <v>46</v>
      </c>
      <c r="O86" s="86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3" t="s">
        <v>204</v>
      </c>
      <c r="AT86" s="223" t="s">
        <v>201</v>
      </c>
      <c r="AU86" s="223" t="s">
        <v>82</v>
      </c>
      <c r="AY86" s="18" t="s">
        <v>176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8" t="s">
        <v>82</v>
      </c>
      <c r="BK86" s="224">
        <f>ROUND(I86*H86,2)</f>
        <v>0</v>
      </c>
      <c r="BL86" s="18" t="s">
        <v>204</v>
      </c>
      <c r="BM86" s="223" t="s">
        <v>1401</v>
      </c>
    </row>
    <row r="87" s="2" customFormat="1" ht="16.5" customHeight="1">
      <c r="A87" s="40"/>
      <c r="B87" s="41"/>
      <c r="C87" s="230" t="s">
        <v>84</v>
      </c>
      <c r="D87" s="230" t="s">
        <v>201</v>
      </c>
      <c r="E87" s="231" t="s">
        <v>1402</v>
      </c>
      <c r="F87" s="232" t="s">
        <v>1403</v>
      </c>
      <c r="G87" s="233" t="s">
        <v>1176</v>
      </c>
      <c r="H87" s="234">
        <v>1600</v>
      </c>
      <c r="I87" s="235"/>
      <c r="J87" s="236">
        <f>ROUND(I87*H87,2)</f>
        <v>0</v>
      </c>
      <c r="K87" s="237"/>
      <c r="L87" s="46"/>
      <c r="M87" s="238" t="s">
        <v>32</v>
      </c>
      <c r="N87" s="239" t="s">
        <v>46</v>
      </c>
      <c r="O87" s="86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3" t="s">
        <v>204</v>
      </c>
      <c r="AT87" s="223" t="s">
        <v>201</v>
      </c>
      <c r="AU87" s="223" t="s">
        <v>82</v>
      </c>
      <c r="AY87" s="18" t="s">
        <v>176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8" t="s">
        <v>82</v>
      </c>
      <c r="BK87" s="224">
        <f>ROUND(I87*H87,2)</f>
        <v>0</v>
      </c>
      <c r="BL87" s="18" t="s">
        <v>204</v>
      </c>
      <c r="BM87" s="223" t="s">
        <v>1404</v>
      </c>
    </row>
    <row r="88" s="2" customFormat="1">
      <c r="A88" s="40"/>
      <c r="B88" s="41"/>
      <c r="C88" s="42"/>
      <c r="D88" s="225" t="s">
        <v>183</v>
      </c>
      <c r="E88" s="42"/>
      <c r="F88" s="226" t="s">
        <v>1405</v>
      </c>
      <c r="G88" s="42"/>
      <c r="H88" s="42"/>
      <c r="I88" s="227"/>
      <c r="J88" s="42"/>
      <c r="K88" s="42"/>
      <c r="L88" s="46"/>
      <c r="M88" s="228"/>
      <c r="N88" s="229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183</v>
      </c>
      <c r="AU88" s="18" t="s">
        <v>82</v>
      </c>
    </row>
    <row r="89" s="2" customFormat="1" ht="16.5" customHeight="1">
      <c r="A89" s="40"/>
      <c r="B89" s="41"/>
      <c r="C89" s="230" t="s">
        <v>90</v>
      </c>
      <c r="D89" s="230" t="s">
        <v>201</v>
      </c>
      <c r="E89" s="231" t="s">
        <v>1406</v>
      </c>
      <c r="F89" s="232" t="s">
        <v>1407</v>
      </c>
      <c r="G89" s="233" t="s">
        <v>1176</v>
      </c>
      <c r="H89" s="234">
        <v>470</v>
      </c>
      <c r="I89" s="235"/>
      <c r="J89" s="236">
        <f>ROUND(I89*H89,2)</f>
        <v>0</v>
      </c>
      <c r="K89" s="237"/>
      <c r="L89" s="46"/>
      <c r="M89" s="238" t="s">
        <v>32</v>
      </c>
      <c r="N89" s="239" t="s">
        <v>46</v>
      </c>
      <c r="O89" s="86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3" t="s">
        <v>204</v>
      </c>
      <c r="AT89" s="223" t="s">
        <v>201</v>
      </c>
      <c r="AU89" s="223" t="s">
        <v>82</v>
      </c>
      <c r="AY89" s="18" t="s">
        <v>176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82</v>
      </c>
      <c r="BK89" s="224">
        <f>ROUND(I89*H89,2)</f>
        <v>0</v>
      </c>
      <c r="BL89" s="18" t="s">
        <v>204</v>
      </c>
      <c r="BM89" s="223" t="s">
        <v>1408</v>
      </c>
    </row>
    <row r="90" s="2" customFormat="1">
      <c r="A90" s="40"/>
      <c r="B90" s="41"/>
      <c r="C90" s="42"/>
      <c r="D90" s="225" t="s">
        <v>183</v>
      </c>
      <c r="E90" s="42"/>
      <c r="F90" s="226" t="s">
        <v>1405</v>
      </c>
      <c r="G90" s="42"/>
      <c r="H90" s="42"/>
      <c r="I90" s="227"/>
      <c r="J90" s="42"/>
      <c r="K90" s="42"/>
      <c r="L90" s="46"/>
      <c r="M90" s="228"/>
      <c r="N90" s="229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183</v>
      </c>
      <c r="AU90" s="18" t="s">
        <v>82</v>
      </c>
    </row>
    <row r="91" s="11" customFormat="1" ht="25.92" customHeight="1">
      <c r="A91" s="11"/>
      <c r="B91" s="196"/>
      <c r="C91" s="197"/>
      <c r="D91" s="198" t="s">
        <v>74</v>
      </c>
      <c r="E91" s="199" t="s">
        <v>998</v>
      </c>
      <c r="F91" s="199" t="s">
        <v>999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P92+SUM(P93:P95)+P98+P100</f>
        <v>0</v>
      </c>
      <c r="Q91" s="204"/>
      <c r="R91" s="205">
        <f>R92+SUM(R93:R95)+R98+R100</f>
        <v>0</v>
      </c>
      <c r="S91" s="204"/>
      <c r="T91" s="206">
        <f>T92+SUM(T93:T95)+T98+T100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7" t="s">
        <v>196</v>
      </c>
      <c r="AT91" s="208" t="s">
        <v>74</v>
      </c>
      <c r="AU91" s="208" t="s">
        <v>75</v>
      </c>
      <c r="AY91" s="207" t="s">
        <v>176</v>
      </c>
      <c r="BK91" s="209">
        <f>BK92+SUM(BK93:BK95)+BK98+BK100</f>
        <v>0</v>
      </c>
    </row>
    <row r="92" s="2" customFormat="1" ht="16.5" customHeight="1">
      <c r="A92" s="40"/>
      <c r="B92" s="41"/>
      <c r="C92" s="230" t="s">
        <v>95</v>
      </c>
      <c r="D92" s="230" t="s">
        <v>201</v>
      </c>
      <c r="E92" s="231" t="s">
        <v>1409</v>
      </c>
      <c r="F92" s="232" t="s">
        <v>1410</v>
      </c>
      <c r="G92" s="233" t="s">
        <v>1004</v>
      </c>
      <c r="H92" s="291"/>
      <c r="I92" s="235"/>
      <c r="J92" s="236">
        <f>ROUND(I92*H92,2)</f>
        <v>0</v>
      </c>
      <c r="K92" s="237"/>
      <c r="L92" s="46"/>
      <c r="M92" s="238" t="s">
        <v>32</v>
      </c>
      <c r="N92" s="239" t="s">
        <v>46</v>
      </c>
      <c r="O92" s="86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3" t="s">
        <v>95</v>
      </c>
      <c r="AT92" s="223" t="s">
        <v>201</v>
      </c>
      <c r="AU92" s="223" t="s">
        <v>82</v>
      </c>
      <c r="AY92" s="18" t="s">
        <v>176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82</v>
      </c>
      <c r="BK92" s="224">
        <f>ROUND(I92*H92,2)</f>
        <v>0</v>
      </c>
      <c r="BL92" s="18" t="s">
        <v>95</v>
      </c>
      <c r="BM92" s="223" t="s">
        <v>1411</v>
      </c>
    </row>
    <row r="93" s="2" customFormat="1" ht="16.5" customHeight="1">
      <c r="A93" s="40"/>
      <c r="B93" s="41"/>
      <c r="C93" s="230" t="s">
        <v>196</v>
      </c>
      <c r="D93" s="230" t="s">
        <v>201</v>
      </c>
      <c r="E93" s="231" t="s">
        <v>1412</v>
      </c>
      <c r="F93" s="232" t="s">
        <v>1413</v>
      </c>
      <c r="G93" s="233" t="s">
        <v>1004</v>
      </c>
      <c r="H93" s="291"/>
      <c r="I93" s="235"/>
      <c r="J93" s="236">
        <f>ROUND(I93*H93,2)</f>
        <v>0</v>
      </c>
      <c r="K93" s="237"/>
      <c r="L93" s="46"/>
      <c r="M93" s="238" t="s">
        <v>32</v>
      </c>
      <c r="N93" s="239" t="s">
        <v>46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95</v>
      </c>
      <c r="AT93" s="223" t="s">
        <v>201</v>
      </c>
      <c r="AU93" s="223" t="s">
        <v>82</v>
      </c>
      <c r="AY93" s="18" t="s">
        <v>176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82</v>
      </c>
      <c r="BK93" s="224">
        <f>ROUND(I93*H93,2)</f>
        <v>0</v>
      </c>
      <c r="BL93" s="18" t="s">
        <v>95</v>
      </c>
      <c r="BM93" s="223" t="s">
        <v>1414</v>
      </c>
    </row>
    <row r="94" s="2" customFormat="1" ht="16.5" customHeight="1">
      <c r="A94" s="40"/>
      <c r="B94" s="41"/>
      <c r="C94" s="230" t="s">
        <v>200</v>
      </c>
      <c r="D94" s="230" t="s">
        <v>201</v>
      </c>
      <c r="E94" s="231" t="s">
        <v>1415</v>
      </c>
      <c r="F94" s="232" t="s">
        <v>1416</v>
      </c>
      <c r="G94" s="233" t="s">
        <v>1004</v>
      </c>
      <c r="H94" s="291"/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95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95</v>
      </c>
      <c r="BM94" s="223" t="s">
        <v>1417</v>
      </c>
    </row>
    <row r="95" s="11" customFormat="1" ht="22.8" customHeight="1">
      <c r="A95" s="11"/>
      <c r="B95" s="196"/>
      <c r="C95" s="197"/>
      <c r="D95" s="198" t="s">
        <v>74</v>
      </c>
      <c r="E95" s="250" t="s">
        <v>1418</v>
      </c>
      <c r="F95" s="250" t="s">
        <v>1419</v>
      </c>
      <c r="G95" s="197"/>
      <c r="H95" s="197"/>
      <c r="I95" s="200"/>
      <c r="J95" s="251">
        <f>BK95</f>
        <v>0</v>
      </c>
      <c r="K95" s="197"/>
      <c r="L95" s="202"/>
      <c r="M95" s="203"/>
      <c r="N95" s="204"/>
      <c r="O95" s="204"/>
      <c r="P95" s="205">
        <f>SUM(P96:P97)</f>
        <v>0</v>
      </c>
      <c r="Q95" s="204"/>
      <c r="R95" s="205">
        <f>SUM(R96:R97)</f>
        <v>0</v>
      </c>
      <c r="S95" s="204"/>
      <c r="T95" s="206">
        <f>SUM(T96:T97)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7" t="s">
        <v>196</v>
      </c>
      <c r="AT95" s="208" t="s">
        <v>74</v>
      </c>
      <c r="AU95" s="208" t="s">
        <v>82</v>
      </c>
      <c r="AY95" s="207" t="s">
        <v>176</v>
      </c>
      <c r="BK95" s="209">
        <f>SUM(BK96:BK97)</f>
        <v>0</v>
      </c>
    </row>
    <row r="96" s="2" customFormat="1" ht="16.5" customHeight="1">
      <c r="A96" s="40"/>
      <c r="B96" s="41"/>
      <c r="C96" s="230" t="s">
        <v>206</v>
      </c>
      <c r="D96" s="230" t="s">
        <v>201</v>
      </c>
      <c r="E96" s="231" t="s">
        <v>1420</v>
      </c>
      <c r="F96" s="232" t="s">
        <v>1421</v>
      </c>
      <c r="G96" s="233" t="s">
        <v>1004</v>
      </c>
      <c r="H96" s="291"/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1005</v>
      </c>
      <c r="AT96" s="223" t="s">
        <v>201</v>
      </c>
      <c r="AU96" s="223" t="s">
        <v>84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1005</v>
      </c>
      <c r="BM96" s="223" t="s">
        <v>1422</v>
      </c>
    </row>
    <row r="97" s="2" customFormat="1" ht="16.5" customHeight="1">
      <c r="A97" s="40"/>
      <c r="B97" s="41"/>
      <c r="C97" s="230" t="s">
        <v>210</v>
      </c>
      <c r="D97" s="230" t="s">
        <v>201</v>
      </c>
      <c r="E97" s="231" t="s">
        <v>1423</v>
      </c>
      <c r="F97" s="232" t="s">
        <v>1424</v>
      </c>
      <c r="G97" s="233" t="s">
        <v>1004</v>
      </c>
      <c r="H97" s="291"/>
      <c r="I97" s="235"/>
      <c r="J97" s="236">
        <f>ROUND(I97*H97,2)</f>
        <v>0</v>
      </c>
      <c r="K97" s="237"/>
      <c r="L97" s="46"/>
      <c r="M97" s="238" t="s">
        <v>32</v>
      </c>
      <c r="N97" s="239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1005</v>
      </c>
      <c r="AT97" s="223" t="s">
        <v>201</v>
      </c>
      <c r="AU97" s="223" t="s">
        <v>84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1005</v>
      </c>
      <c r="BM97" s="223" t="s">
        <v>1425</v>
      </c>
    </row>
    <row r="98" s="11" customFormat="1" ht="22.8" customHeight="1">
      <c r="A98" s="11"/>
      <c r="B98" s="196"/>
      <c r="C98" s="197"/>
      <c r="D98" s="198" t="s">
        <v>74</v>
      </c>
      <c r="E98" s="250" t="s">
        <v>1426</v>
      </c>
      <c r="F98" s="250" t="s">
        <v>1427</v>
      </c>
      <c r="G98" s="197"/>
      <c r="H98" s="197"/>
      <c r="I98" s="200"/>
      <c r="J98" s="251">
        <f>BK98</f>
        <v>0</v>
      </c>
      <c r="K98" s="197"/>
      <c r="L98" s="202"/>
      <c r="M98" s="203"/>
      <c r="N98" s="204"/>
      <c r="O98" s="204"/>
      <c r="P98" s="205">
        <f>P99</f>
        <v>0</v>
      </c>
      <c r="Q98" s="204"/>
      <c r="R98" s="205">
        <f>R99</f>
        <v>0</v>
      </c>
      <c r="S98" s="204"/>
      <c r="T98" s="206">
        <f>T99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07" t="s">
        <v>196</v>
      </c>
      <c r="AT98" s="208" t="s">
        <v>74</v>
      </c>
      <c r="AU98" s="208" t="s">
        <v>82</v>
      </c>
      <c r="AY98" s="207" t="s">
        <v>176</v>
      </c>
      <c r="BK98" s="209">
        <f>BK99</f>
        <v>0</v>
      </c>
    </row>
    <row r="99" s="2" customFormat="1" ht="16.5" customHeight="1">
      <c r="A99" s="40"/>
      <c r="B99" s="41"/>
      <c r="C99" s="230" t="s">
        <v>214</v>
      </c>
      <c r="D99" s="230" t="s">
        <v>201</v>
      </c>
      <c r="E99" s="231" t="s">
        <v>1428</v>
      </c>
      <c r="F99" s="232" t="s">
        <v>1429</v>
      </c>
      <c r="G99" s="233" t="s">
        <v>1430</v>
      </c>
      <c r="H99" s="234">
        <v>1</v>
      </c>
      <c r="I99" s="235"/>
      <c r="J99" s="236">
        <f>ROUND(I99*H99,2)</f>
        <v>0</v>
      </c>
      <c r="K99" s="237"/>
      <c r="L99" s="46"/>
      <c r="M99" s="238" t="s">
        <v>32</v>
      </c>
      <c r="N99" s="239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1005</v>
      </c>
      <c r="AT99" s="223" t="s">
        <v>201</v>
      </c>
      <c r="AU99" s="223" t="s">
        <v>84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1005</v>
      </c>
      <c r="BM99" s="223" t="s">
        <v>1431</v>
      </c>
    </row>
    <row r="100" s="11" customFormat="1" ht="22.8" customHeight="1">
      <c r="A100" s="11"/>
      <c r="B100" s="196"/>
      <c r="C100" s="197"/>
      <c r="D100" s="198" t="s">
        <v>74</v>
      </c>
      <c r="E100" s="250" t="s">
        <v>1432</v>
      </c>
      <c r="F100" s="250" t="s">
        <v>1433</v>
      </c>
      <c r="G100" s="197"/>
      <c r="H100" s="197"/>
      <c r="I100" s="200"/>
      <c r="J100" s="251">
        <f>BK100</f>
        <v>0</v>
      </c>
      <c r="K100" s="197"/>
      <c r="L100" s="202"/>
      <c r="M100" s="203"/>
      <c r="N100" s="204"/>
      <c r="O100" s="204"/>
      <c r="P100" s="205">
        <f>P101</f>
        <v>0</v>
      </c>
      <c r="Q100" s="204"/>
      <c r="R100" s="205">
        <f>R101</f>
        <v>0</v>
      </c>
      <c r="S100" s="204"/>
      <c r="T100" s="206">
        <f>T101</f>
        <v>0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207" t="s">
        <v>196</v>
      </c>
      <c r="AT100" s="208" t="s">
        <v>74</v>
      </c>
      <c r="AU100" s="208" t="s">
        <v>82</v>
      </c>
      <c r="AY100" s="207" t="s">
        <v>176</v>
      </c>
      <c r="BK100" s="209">
        <f>BK101</f>
        <v>0</v>
      </c>
    </row>
    <row r="101" s="2" customFormat="1" ht="16.5" customHeight="1">
      <c r="A101" s="40"/>
      <c r="B101" s="41"/>
      <c r="C101" s="230" t="s">
        <v>218</v>
      </c>
      <c r="D101" s="230" t="s">
        <v>201</v>
      </c>
      <c r="E101" s="231" t="s">
        <v>1434</v>
      </c>
      <c r="F101" s="232" t="s">
        <v>1435</v>
      </c>
      <c r="G101" s="233" t="s">
        <v>1430</v>
      </c>
      <c r="H101" s="234">
        <v>1</v>
      </c>
      <c r="I101" s="235"/>
      <c r="J101" s="236">
        <f>ROUND(I101*H101,2)</f>
        <v>0</v>
      </c>
      <c r="K101" s="237"/>
      <c r="L101" s="46"/>
      <c r="M101" s="240" t="s">
        <v>32</v>
      </c>
      <c r="N101" s="241" t="s">
        <v>46</v>
      </c>
      <c r="O101" s="242"/>
      <c r="P101" s="243">
        <f>O101*H101</f>
        <v>0</v>
      </c>
      <c r="Q101" s="243">
        <v>0</v>
      </c>
      <c r="R101" s="243">
        <f>Q101*H101</f>
        <v>0</v>
      </c>
      <c r="S101" s="243">
        <v>0</v>
      </c>
      <c r="T101" s="24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1005</v>
      </c>
      <c r="AT101" s="223" t="s">
        <v>201</v>
      </c>
      <c r="AU101" s="223" t="s">
        <v>84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1005</v>
      </c>
      <c r="BM101" s="223" t="s">
        <v>1436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ly3i/Fxi8Led+AHbnO9WkU3iRU2YYtPsmObWzbjHOud9SMfhe7DFyJsPG6dfUffn0kzH/quHIoGW7MuS2YakeQ==" hashValue="VJ2crKr6YQo/uP/SjkmG/KerabLT8dMQd6SFmHNGrlDmIeh3o4oaw1StWFyuwhAyZrAoWaIPffzJwLUfo4kT0Q==" algorithmName="SHA-512" password="CC35"/>
  <autoFilter ref="C83:K10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1437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1438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1439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1440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1441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1442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1443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1444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1445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1446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1447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133</v>
      </c>
      <c r="F18" s="306" t="s">
        <v>1448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1449</v>
      </c>
      <c r="F19" s="306" t="s">
        <v>1450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81</v>
      </c>
      <c r="F20" s="306" t="s">
        <v>1451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146</v>
      </c>
      <c r="F21" s="306" t="s">
        <v>1452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174</v>
      </c>
      <c r="F22" s="306" t="s">
        <v>175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87</v>
      </c>
      <c r="F23" s="306" t="s">
        <v>1453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1454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1455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1456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1457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1458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1459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1460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1461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1462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162</v>
      </c>
      <c r="F36" s="306"/>
      <c r="G36" s="306" t="s">
        <v>1463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1464</v>
      </c>
      <c r="F37" s="306"/>
      <c r="G37" s="306" t="s">
        <v>1465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56</v>
      </c>
      <c r="F38" s="306"/>
      <c r="G38" s="306" t="s">
        <v>1466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57</v>
      </c>
      <c r="F39" s="306"/>
      <c r="G39" s="306" t="s">
        <v>1467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163</v>
      </c>
      <c r="F40" s="306"/>
      <c r="G40" s="306" t="s">
        <v>1468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164</v>
      </c>
      <c r="F41" s="306"/>
      <c r="G41" s="306" t="s">
        <v>1469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1470</v>
      </c>
      <c r="F42" s="306"/>
      <c r="G42" s="306" t="s">
        <v>1471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1472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1473</v>
      </c>
      <c r="F44" s="306"/>
      <c r="G44" s="306" t="s">
        <v>1474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166</v>
      </c>
      <c r="F45" s="306"/>
      <c r="G45" s="306" t="s">
        <v>1475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1476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1477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1478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1479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1480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1481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1482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1483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1484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1485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1486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1487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1488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1489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1490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1491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1492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1493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1494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1495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1496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1497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1498</v>
      </c>
      <c r="D76" s="324"/>
      <c r="E76" s="324"/>
      <c r="F76" s="324" t="s">
        <v>1499</v>
      </c>
      <c r="G76" s="325"/>
      <c r="H76" s="324" t="s">
        <v>57</v>
      </c>
      <c r="I76" s="324" t="s">
        <v>60</v>
      </c>
      <c r="J76" s="324" t="s">
        <v>1500</v>
      </c>
      <c r="K76" s="323"/>
    </row>
    <row r="77" s="1" customFormat="1" ht="17.25" customHeight="1">
      <c r="B77" s="321"/>
      <c r="C77" s="326" t="s">
        <v>1501</v>
      </c>
      <c r="D77" s="326"/>
      <c r="E77" s="326"/>
      <c r="F77" s="327" t="s">
        <v>1502</v>
      </c>
      <c r="G77" s="328"/>
      <c r="H77" s="326"/>
      <c r="I77" s="326"/>
      <c r="J77" s="326" t="s">
        <v>1503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56</v>
      </c>
      <c r="D79" s="331"/>
      <c r="E79" s="331"/>
      <c r="F79" s="332" t="s">
        <v>1504</v>
      </c>
      <c r="G79" s="333"/>
      <c r="H79" s="309" t="s">
        <v>1505</v>
      </c>
      <c r="I79" s="309" t="s">
        <v>1506</v>
      </c>
      <c r="J79" s="309">
        <v>20</v>
      </c>
      <c r="K79" s="323"/>
    </row>
    <row r="80" s="1" customFormat="1" ht="15" customHeight="1">
      <c r="B80" s="321"/>
      <c r="C80" s="309" t="s">
        <v>1507</v>
      </c>
      <c r="D80" s="309"/>
      <c r="E80" s="309"/>
      <c r="F80" s="332" t="s">
        <v>1504</v>
      </c>
      <c r="G80" s="333"/>
      <c r="H80" s="309" t="s">
        <v>1508</v>
      </c>
      <c r="I80" s="309" t="s">
        <v>1506</v>
      </c>
      <c r="J80" s="309">
        <v>120</v>
      </c>
      <c r="K80" s="323"/>
    </row>
    <row r="81" s="1" customFormat="1" ht="15" customHeight="1">
      <c r="B81" s="334"/>
      <c r="C81" s="309" t="s">
        <v>1509</v>
      </c>
      <c r="D81" s="309"/>
      <c r="E81" s="309"/>
      <c r="F81" s="332" t="s">
        <v>1510</v>
      </c>
      <c r="G81" s="333"/>
      <c r="H81" s="309" t="s">
        <v>1511</v>
      </c>
      <c r="I81" s="309" t="s">
        <v>1506</v>
      </c>
      <c r="J81" s="309">
        <v>50</v>
      </c>
      <c r="K81" s="323"/>
    </row>
    <row r="82" s="1" customFormat="1" ht="15" customHeight="1">
      <c r="B82" s="334"/>
      <c r="C82" s="309" t="s">
        <v>1512</v>
      </c>
      <c r="D82" s="309"/>
      <c r="E82" s="309"/>
      <c r="F82" s="332" t="s">
        <v>1504</v>
      </c>
      <c r="G82" s="333"/>
      <c r="H82" s="309" t="s">
        <v>1513</v>
      </c>
      <c r="I82" s="309" t="s">
        <v>1514</v>
      </c>
      <c r="J82" s="309"/>
      <c r="K82" s="323"/>
    </row>
    <row r="83" s="1" customFormat="1" ht="15" customHeight="1">
      <c r="B83" s="334"/>
      <c r="C83" s="335" t="s">
        <v>1515</v>
      </c>
      <c r="D83" s="335"/>
      <c r="E83" s="335"/>
      <c r="F83" s="336" t="s">
        <v>1510</v>
      </c>
      <c r="G83" s="335"/>
      <c r="H83" s="335" t="s">
        <v>1516</v>
      </c>
      <c r="I83" s="335" t="s">
        <v>1506</v>
      </c>
      <c r="J83" s="335">
        <v>15</v>
      </c>
      <c r="K83" s="323"/>
    </row>
    <row r="84" s="1" customFormat="1" ht="15" customHeight="1">
      <c r="B84" s="334"/>
      <c r="C84" s="335" t="s">
        <v>1517</v>
      </c>
      <c r="D84" s="335"/>
      <c r="E84" s="335"/>
      <c r="F84" s="336" t="s">
        <v>1510</v>
      </c>
      <c r="G84" s="335"/>
      <c r="H84" s="335" t="s">
        <v>1518</v>
      </c>
      <c r="I84" s="335" t="s">
        <v>1506</v>
      </c>
      <c r="J84" s="335">
        <v>15</v>
      </c>
      <c r="K84" s="323"/>
    </row>
    <row r="85" s="1" customFormat="1" ht="15" customHeight="1">
      <c r="B85" s="334"/>
      <c r="C85" s="335" t="s">
        <v>1519</v>
      </c>
      <c r="D85" s="335"/>
      <c r="E85" s="335"/>
      <c r="F85" s="336" t="s">
        <v>1510</v>
      </c>
      <c r="G85" s="335"/>
      <c r="H85" s="335" t="s">
        <v>1520</v>
      </c>
      <c r="I85" s="335" t="s">
        <v>1506</v>
      </c>
      <c r="J85" s="335">
        <v>20</v>
      </c>
      <c r="K85" s="323"/>
    </row>
    <row r="86" s="1" customFormat="1" ht="15" customHeight="1">
      <c r="B86" s="334"/>
      <c r="C86" s="335" t="s">
        <v>1521</v>
      </c>
      <c r="D86" s="335"/>
      <c r="E86" s="335"/>
      <c r="F86" s="336" t="s">
        <v>1510</v>
      </c>
      <c r="G86" s="335"/>
      <c r="H86" s="335" t="s">
        <v>1522</v>
      </c>
      <c r="I86" s="335" t="s">
        <v>1506</v>
      </c>
      <c r="J86" s="335">
        <v>20</v>
      </c>
      <c r="K86" s="323"/>
    </row>
    <row r="87" s="1" customFormat="1" ht="15" customHeight="1">
      <c r="B87" s="334"/>
      <c r="C87" s="309" t="s">
        <v>1523</v>
      </c>
      <c r="D87" s="309"/>
      <c r="E87" s="309"/>
      <c r="F87" s="332" t="s">
        <v>1510</v>
      </c>
      <c r="G87" s="333"/>
      <c r="H87" s="309" t="s">
        <v>1524</v>
      </c>
      <c r="I87" s="309" t="s">
        <v>1506</v>
      </c>
      <c r="J87" s="309">
        <v>50</v>
      </c>
      <c r="K87" s="323"/>
    </row>
    <row r="88" s="1" customFormat="1" ht="15" customHeight="1">
      <c r="B88" s="334"/>
      <c r="C88" s="309" t="s">
        <v>1525</v>
      </c>
      <c r="D88" s="309"/>
      <c r="E88" s="309"/>
      <c r="F88" s="332" t="s">
        <v>1510</v>
      </c>
      <c r="G88" s="333"/>
      <c r="H88" s="309" t="s">
        <v>1526</v>
      </c>
      <c r="I88" s="309" t="s">
        <v>1506</v>
      </c>
      <c r="J88" s="309">
        <v>20</v>
      </c>
      <c r="K88" s="323"/>
    </row>
    <row r="89" s="1" customFormat="1" ht="15" customHeight="1">
      <c r="B89" s="334"/>
      <c r="C89" s="309" t="s">
        <v>1527</v>
      </c>
      <c r="D89" s="309"/>
      <c r="E89" s="309"/>
      <c r="F89" s="332" t="s">
        <v>1510</v>
      </c>
      <c r="G89" s="333"/>
      <c r="H89" s="309" t="s">
        <v>1528</v>
      </c>
      <c r="I89" s="309" t="s">
        <v>1506</v>
      </c>
      <c r="J89" s="309">
        <v>20</v>
      </c>
      <c r="K89" s="323"/>
    </row>
    <row r="90" s="1" customFormat="1" ht="15" customHeight="1">
      <c r="B90" s="334"/>
      <c r="C90" s="309" t="s">
        <v>1529</v>
      </c>
      <c r="D90" s="309"/>
      <c r="E90" s="309"/>
      <c r="F90" s="332" t="s">
        <v>1510</v>
      </c>
      <c r="G90" s="333"/>
      <c r="H90" s="309" t="s">
        <v>1530</v>
      </c>
      <c r="I90" s="309" t="s">
        <v>1506</v>
      </c>
      <c r="J90" s="309">
        <v>50</v>
      </c>
      <c r="K90" s="323"/>
    </row>
    <row r="91" s="1" customFormat="1" ht="15" customHeight="1">
      <c r="B91" s="334"/>
      <c r="C91" s="309" t="s">
        <v>1531</v>
      </c>
      <c r="D91" s="309"/>
      <c r="E91" s="309"/>
      <c r="F91" s="332" t="s">
        <v>1510</v>
      </c>
      <c r="G91" s="333"/>
      <c r="H91" s="309" t="s">
        <v>1531</v>
      </c>
      <c r="I91" s="309" t="s">
        <v>1506</v>
      </c>
      <c r="J91" s="309">
        <v>50</v>
      </c>
      <c r="K91" s="323"/>
    </row>
    <row r="92" s="1" customFormat="1" ht="15" customHeight="1">
      <c r="B92" s="334"/>
      <c r="C92" s="309" t="s">
        <v>1532</v>
      </c>
      <c r="D92" s="309"/>
      <c r="E92" s="309"/>
      <c r="F92" s="332" t="s">
        <v>1510</v>
      </c>
      <c r="G92" s="333"/>
      <c r="H92" s="309" t="s">
        <v>1533</v>
      </c>
      <c r="I92" s="309" t="s">
        <v>1506</v>
      </c>
      <c r="J92" s="309">
        <v>255</v>
      </c>
      <c r="K92" s="323"/>
    </row>
    <row r="93" s="1" customFormat="1" ht="15" customHeight="1">
      <c r="B93" s="334"/>
      <c r="C93" s="309" t="s">
        <v>1534</v>
      </c>
      <c r="D93" s="309"/>
      <c r="E93" s="309"/>
      <c r="F93" s="332" t="s">
        <v>1504</v>
      </c>
      <c r="G93" s="333"/>
      <c r="H93" s="309" t="s">
        <v>1535</v>
      </c>
      <c r="I93" s="309" t="s">
        <v>1536</v>
      </c>
      <c r="J93" s="309"/>
      <c r="K93" s="323"/>
    </row>
    <row r="94" s="1" customFormat="1" ht="15" customHeight="1">
      <c r="B94" s="334"/>
      <c r="C94" s="309" t="s">
        <v>1537</v>
      </c>
      <c r="D94" s="309"/>
      <c r="E94" s="309"/>
      <c r="F94" s="332" t="s">
        <v>1504</v>
      </c>
      <c r="G94" s="333"/>
      <c r="H94" s="309" t="s">
        <v>1538</v>
      </c>
      <c r="I94" s="309" t="s">
        <v>1539</v>
      </c>
      <c r="J94" s="309"/>
      <c r="K94" s="323"/>
    </row>
    <row r="95" s="1" customFormat="1" ht="15" customHeight="1">
      <c r="B95" s="334"/>
      <c r="C95" s="309" t="s">
        <v>1540</v>
      </c>
      <c r="D95" s="309"/>
      <c r="E95" s="309"/>
      <c r="F95" s="332" t="s">
        <v>1504</v>
      </c>
      <c r="G95" s="333"/>
      <c r="H95" s="309" t="s">
        <v>1540</v>
      </c>
      <c r="I95" s="309" t="s">
        <v>1539</v>
      </c>
      <c r="J95" s="309"/>
      <c r="K95" s="323"/>
    </row>
    <row r="96" s="1" customFormat="1" ht="15" customHeight="1">
      <c r="B96" s="334"/>
      <c r="C96" s="309" t="s">
        <v>41</v>
      </c>
      <c r="D96" s="309"/>
      <c r="E96" s="309"/>
      <c r="F96" s="332" t="s">
        <v>1504</v>
      </c>
      <c r="G96" s="333"/>
      <c r="H96" s="309" t="s">
        <v>1541</v>
      </c>
      <c r="I96" s="309" t="s">
        <v>1539</v>
      </c>
      <c r="J96" s="309"/>
      <c r="K96" s="323"/>
    </row>
    <row r="97" s="1" customFormat="1" ht="15" customHeight="1">
      <c r="B97" s="334"/>
      <c r="C97" s="309" t="s">
        <v>51</v>
      </c>
      <c r="D97" s="309"/>
      <c r="E97" s="309"/>
      <c r="F97" s="332" t="s">
        <v>1504</v>
      </c>
      <c r="G97" s="333"/>
      <c r="H97" s="309" t="s">
        <v>1542</v>
      </c>
      <c r="I97" s="309" t="s">
        <v>1539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1543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1498</v>
      </c>
      <c r="D103" s="324"/>
      <c r="E103" s="324"/>
      <c r="F103" s="324" t="s">
        <v>1499</v>
      </c>
      <c r="G103" s="325"/>
      <c r="H103" s="324" t="s">
        <v>57</v>
      </c>
      <c r="I103" s="324" t="s">
        <v>60</v>
      </c>
      <c r="J103" s="324" t="s">
        <v>1500</v>
      </c>
      <c r="K103" s="323"/>
    </row>
    <row r="104" s="1" customFormat="1" ht="17.25" customHeight="1">
      <c r="B104" s="321"/>
      <c r="C104" s="326" t="s">
        <v>1501</v>
      </c>
      <c r="D104" s="326"/>
      <c r="E104" s="326"/>
      <c r="F104" s="327" t="s">
        <v>1502</v>
      </c>
      <c r="G104" s="328"/>
      <c r="H104" s="326"/>
      <c r="I104" s="326"/>
      <c r="J104" s="326" t="s">
        <v>1503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56</v>
      </c>
      <c r="D106" s="331"/>
      <c r="E106" s="331"/>
      <c r="F106" s="332" t="s">
        <v>1504</v>
      </c>
      <c r="G106" s="309"/>
      <c r="H106" s="309" t="s">
        <v>1544</v>
      </c>
      <c r="I106" s="309" t="s">
        <v>1506</v>
      </c>
      <c r="J106" s="309">
        <v>20</v>
      </c>
      <c r="K106" s="323"/>
    </row>
    <row r="107" s="1" customFormat="1" ht="15" customHeight="1">
      <c r="B107" s="321"/>
      <c r="C107" s="309" t="s">
        <v>1507</v>
      </c>
      <c r="D107" s="309"/>
      <c r="E107" s="309"/>
      <c r="F107" s="332" t="s">
        <v>1504</v>
      </c>
      <c r="G107" s="309"/>
      <c r="H107" s="309" t="s">
        <v>1544</v>
      </c>
      <c r="I107" s="309" t="s">
        <v>1506</v>
      </c>
      <c r="J107" s="309">
        <v>120</v>
      </c>
      <c r="K107" s="323"/>
    </row>
    <row r="108" s="1" customFormat="1" ht="15" customHeight="1">
      <c r="B108" s="334"/>
      <c r="C108" s="309" t="s">
        <v>1509</v>
      </c>
      <c r="D108" s="309"/>
      <c r="E108" s="309"/>
      <c r="F108" s="332" t="s">
        <v>1510</v>
      </c>
      <c r="G108" s="309"/>
      <c r="H108" s="309" t="s">
        <v>1544</v>
      </c>
      <c r="I108" s="309" t="s">
        <v>1506</v>
      </c>
      <c r="J108" s="309">
        <v>50</v>
      </c>
      <c r="K108" s="323"/>
    </row>
    <row r="109" s="1" customFormat="1" ht="15" customHeight="1">
      <c r="B109" s="334"/>
      <c r="C109" s="309" t="s">
        <v>1512</v>
      </c>
      <c r="D109" s="309"/>
      <c r="E109" s="309"/>
      <c r="F109" s="332" t="s">
        <v>1504</v>
      </c>
      <c r="G109" s="309"/>
      <c r="H109" s="309" t="s">
        <v>1544</v>
      </c>
      <c r="I109" s="309" t="s">
        <v>1514</v>
      </c>
      <c r="J109" s="309"/>
      <c r="K109" s="323"/>
    </row>
    <row r="110" s="1" customFormat="1" ht="15" customHeight="1">
      <c r="B110" s="334"/>
      <c r="C110" s="309" t="s">
        <v>1523</v>
      </c>
      <c r="D110" s="309"/>
      <c r="E110" s="309"/>
      <c r="F110" s="332" t="s">
        <v>1510</v>
      </c>
      <c r="G110" s="309"/>
      <c r="H110" s="309" t="s">
        <v>1544</v>
      </c>
      <c r="I110" s="309" t="s">
        <v>1506</v>
      </c>
      <c r="J110" s="309">
        <v>50</v>
      </c>
      <c r="K110" s="323"/>
    </row>
    <row r="111" s="1" customFormat="1" ht="15" customHeight="1">
      <c r="B111" s="334"/>
      <c r="C111" s="309" t="s">
        <v>1531</v>
      </c>
      <c r="D111" s="309"/>
      <c r="E111" s="309"/>
      <c r="F111" s="332" t="s">
        <v>1510</v>
      </c>
      <c r="G111" s="309"/>
      <c r="H111" s="309" t="s">
        <v>1544</v>
      </c>
      <c r="I111" s="309" t="s">
        <v>1506</v>
      </c>
      <c r="J111" s="309">
        <v>50</v>
      </c>
      <c r="K111" s="323"/>
    </row>
    <row r="112" s="1" customFormat="1" ht="15" customHeight="1">
      <c r="B112" s="334"/>
      <c r="C112" s="309" t="s">
        <v>1529</v>
      </c>
      <c r="D112" s="309"/>
      <c r="E112" s="309"/>
      <c r="F112" s="332" t="s">
        <v>1510</v>
      </c>
      <c r="G112" s="309"/>
      <c r="H112" s="309" t="s">
        <v>1544</v>
      </c>
      <c r="I112" s="309" t="s">
        <v>1506</v>
      </c>
      <c r="J112" s="309">
        <v>50</v>
      </c>
      <c r="K112" s="323"/>
    </row>
    <row r="113" s="1" customFormat="1" ht="15" customHeight="1">
      <c r="B113" s="334"/>
      <c r="C113" s="309" t="s">
        <v>56</v>
      </c>
      <c r="D113" s="309"/>
      <c r="E113" s="309"/>
      <c r="F113" s="332" t="s">
        <v>1504</v>
      </c>
      <c r="G113" s="309"/>
      <c r="H113" s="309" t="s">
        <v>1545</v>
      </c>
      <c r="I113" s="309" t="s">
        <v>1506</v>
      </c>
      <c r="J113" s="309">
        <v>20</v>
      </c>
      <c r="K113" s="323"/>
    </row>
    <row r="114" s="1" customFormat="1" ht="15" customHeight="1">
      <c r="B114" s="334"/>
      <c r="C114" s="309" t="s">
        <v>1546</v>
      </c>
      <c r="D114" s="309"/>
      <c r="E114" s="309"/>
      <c r="F114" s="332" t="s">
        <v>1504</v>
      </c>
      <c r="G114" s="309"/>
      <c r="H114" s="309" t="s">
        <v>1547</v>
      </c>
      <c r="I114" s="309" t="s">
        <v>1506</v>
      </c>
      <c r="J114" s="309">
        <v>120</v>
      </c>
      <c r="K114" s="323"/>
    </row>
    <row r="115" s="1" customFormat="1" ht="15" customHeight="1">
      <c r="B115" s="334"/>
      <c r="C115" s="309" t="s">
        <v>41</v>
      </c>
      <c r="D115" s="309"/>
      <c r="E115" s="309"/>
      <c r="F115" s="332" t="s">
        <v>1504</v>
      </c>
      <c r="G115" s="309"/>
      <c r="H115" s="309" t="s">
        <v>1548</v>
      </c>
      <c r="I115" s="309" t="s">
        <v>1539</v>
      </c>
      <c r="J115" s="309"/>
      <c r="K115" s="323"/>
    </row>
    <row r="116" s="1" customFormat="1" ht="15" customHeight="1">
      <c r="B116" s="334"/>
      <c r="C116" s="309" t="s">
        <v>51</v>
      </c>
      <c r="D116" s="309"/>
      <c r="E116" s="309"/>
      <c r="F116" s="332" t="s">
        <v>1504</v>
      </c>
      <c r="G116" s="309"/>
      <c r="H116" s="309" t="s">
        <v>1549</v>
      </c>
      <c r="I116" s="309" t="s">
        <v>1539</v>
      </c>
      <c r="J116" s="309"/>
      <c r="K116" s="323"/>
    </row>
    <row r="117" s="1" customFormat="1" ht="15" customHeight="1">
      <c r="B117" s="334"/>
      <c r="C117" s="309" t="s">
        <v>60</v>
      </c>
      <c r="D117" s="309"/>
      <c r="E117" s="309"/>
      <c r="F117" s="332" t="s">
        <v>1504</v>
      </c>
      <c r="G117" s="309"/>
      <c r="H117" s="309" t="s">
        <v>1550</v>
      </c>
      <c r="I117" s="309" t="s">
        <v>1551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1552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1498</v>
      </c>
      <c r="D123" s="324"/>
      <c r="E123" s="324"/>
      <c r="F123" s="324" t="s">
        <v>1499</v>
      </c>
      <c r="G123" s="325"/>
      <c r="H123" s="324" t="s">
        <v>57</v>
      </c>
      <c r="I123" s="324" t="s">
        <v>60</v>
      </c>
      <c r="J123" s="324" t="s">
        <v>1500</v>
      </c>
      <c r="K123" s="353"/>
    </row>
    <row r="124" s="1" customFormat="1" ht="17.25" customHeight="1">
      <c r="B124" s="352"/>
      <c r="C124" s="326" t="s">
        <v>1501</v>
      </c>
      <c r="D124" s="326"/>
      <c r="E124" s="326"/>
      <c r="F124" s="327" t="s">
        <v>1502</v>
      </c>
      <c r="G124" s="328"/>
      <c r="H124" s="326"/>
      <c r="I124" s="326"/>
      <c r="J124" s="326" t="s">
        <v>1503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1507</v>
      </c>
      <c r="D126" s="331"/>
      <c r="E126" s="331"/>
      <c r="F126" s="332" t="s">
        <v>1504</v>
      </c>
      <c r="G126" s="309"/>
      <c r="H126" s="309" t="s">
        <v>1544</v>
      </c>
      <c r="I126" s="309" t="s">
        <v>1506</v>
      </c>
      <c r="J126" s="309">
        <v>120</v>
      </c>
      <c r="K126" s="357"/>
    </row>
    <row r="127" s="1" customFormat="1" ht="15" customHeight="1">
      <c r="B127" s="354"/>
      <c r="C127" s="309" t="s">
        <v>1553</v>
      </c>
      <c r="D127" s="309"/>
      <c r="E127" s="309"/>
      <c r="F127" s="332" t="s">
        <v>1504</v>
      </c>
      <c r="G127" s="309"/>
      <c r="H127" s="309" t="s">
        <v>1554</v>
      </c>
      <c r="I127" s="309" t="s">
        <v>1506</v>
      </c>
      <c r="J127" s="309" t="s">
        <v>1555</v>
      </c>
      <c r="K127" s="357"/>
    </row>
    <row r="128" s="1" customFormat="1" ht="15" customHeight="1">
      <c r="B128" s="354"/>
      <c r="C128" s="309" t="s">
        <v>87</v>
      </c>
      <c r="D128" s="309"/>
      <c r="E128" s="309"/>
      <c r="F128" s="332" t="s">
        <v>1504</v>
      </c>
      <c r="G128" s="309"/>
      <c r="H128" s="309" t="s">
        <v>1556</v>
      </c>
      <c r="I128" s="309" t="s">
        <v>1506</v>
      </c>
      <c r="J128" s="309" t="s">
        <v>1555</v>
      </c>
      <c r="K128" s="357"/>
    </row>
    <row r="129" s="1" customFormat="1" ht="15" customHeight="1">
      <c r="B129" s="354"/>
      <c r="C129" s="309" t="s">
        <v>1515</v>
      </c>
      <c r="D129" s="309"/>
      <c r="E129" s="309"/>
      <c r="F129" s="332" t="s">
        <v>1510</v>
      </c>
      <c r="G129" s="309"/>
      <c r="H129" s="309" t="s">
        <v>1516</v>
      </c>
      <c r="I129" s="309" t="s">
        <v>1506</v>
      </c>
      <c r="J129" s="309">
        <v>15</v>
      </c>
      <c r="K129" s="357"/>
    </row>
    <row r="130" s="1" customFormat="1" ht="15" customHeight="1">
      <c r="B130" s="354"/>
      <c r="C130" s="335" t="s">
        <v>1517</v>
      </c>
      <c r="D130" s="335"/>
      <c r="E130" s="335"/>
      <c r="F130" s="336" t="s">
        <v>1510</v>
      </c>
      <c r="G130" s="335"/>
      <c r="H130" s="335" t="s">
        <v>1518</v>
      </c>
      <c r="I130" s="335" t="s">
        <v>1506</v>
      </c>
      <c r="J130" s="335">
        <v>15</v>
      </c>
      <c r="K130" s="357"/>
    </row>
    <row r="131" s="1" customFormat="1" ht="15" customHeight="1">
      <c r="B131" s="354"/>
      <c r="C131" s="335" t="s">
        <v>1519</v>
      </c>
      <c r="D131" s="335"/>
      <c r="E131" s="335"/>
      <c r="F131" s="336" t="s">
        <v>1510</v>
      </c>
      <c r="G131" s="335"/>
      <c r="H131" s="335" t="s">
        <v>1520</v>
      </c>
      <c r="I131" s="335" t="s">
        <v>1506</v>
      </c>
      <c r="J131" s="335">
        <v>20</v>
      </c>
      <c r="K131" s="357"/>
    </row>
    <row r="132" s="1" customFormat="1" ht="15" customHeight="1">
      <c r="B132" s="354"/>
      <c r="C132" s="335" t="s">
        <v>1521</v>
      </c>
      <c r="D132" s="335"/>
      <c r="E132" s="335"/>
      <c r="F132" s="336" t="s">
        <v>1510</v>
      </c>
      <c r="G132" s="335"/>
      <c r="H132" s="335" t="s">
        <v>1522</v>
      </c>
      <c r="I132" s="335" t="s">
        <v>1506</v>
      </c>
      <c r="J132" s="335">
        <v>20</v>
      </c>
      <c r="K132" s="357"/>
    </row>
    <row r="133" s="1" customFormat="1" ht="15" customHeight="1">
      <c r="B133" s="354"/>
      <c r="C133" s="309" t="s">
        <v>1509</v>
      </c>
      <c r="D133" s="309"/>
      <c r="E133" s="309"/>
      <c r="F133" s="332" t="s">
        <v>1510</v>
      </c>
      <c r="G133" s="309"/>
      <c r="H133" s="309" t="s">
        <v>1544</v>
      </c>
      <c r="I133" s="309" t="s">
        <v>1506</v>
      </c>
      <c r="J133" s="309">
        <v>50</v>
      </c>
      <c r="K133" s="357"/>
    </row>
    <row r="134" s="1" customFormat="1" ht="15" customHeight="1">
      <c r="B134" s="354"/>
      <c r="C134" s="309" t="s">
        <v>1523</v>
      </c>
      <c r="D134" s="309"/>
      <c r="E134" s="309"/>
      <c r="F134" s="332" t="s">
        <v>1510</v>
      </c>
      <c r="G134" s="309"/>
      <c r="H134" s="309" t="s">
        <v>1544</v>
      </c>
      <c r="I134" s="309" t="s">
        <v>1506</v>
      </c>
      <c r="J134" s="309">
        <v>50</v>
      </c>
      <c r="K134" s="357"/>
    </row>
    <row r="135" s="1" customFormat="1" ht="15" customHeight="1">
      <c r="B135" s="354"/>
      <c r="C135" s="309" t="s">
        <v>1529</v>
      </c>
      <c r="D135" s="309"/>
      <c r="E135" s="309"/>
      <c r="F135" s="332" t="s">
        <v>1510</v>
      </c>
      <c r="G135" s="309"/>
      <c r="H135" s="309" t="s">
        <v>1544</v>
      </c>
      <c r="I135" s="309" t="s">
        <v>1506</v>
      </c>
      <c r="J135" s="309">
        <v>50</v>
      </c>
      <c r="K135" s="357"/>
    </row>
    <row r="136" s="1" customFormat="1" ht="15" customHeight="1">
      <c r="B136" s="354"/>
      <c r="C136" s="309" t="s">
        <v>1531</v>
      </c>
      <c r="D136" s="309"/>
      <c r="E136" s="309"/>
      <c r="F136" s="332" t="s">
        <v>1510</v>
      </c>
      <c r="G136" s="309"/>
      <c r="H136" s="309" t="s">
        <v>1544</v>
      </c>
      <c r="I136" s="309" t="s">
        <v>1506</v>
      </c>
      <c r="J136" s="309">
        <v>50</v>
      </c>
      <c r="K136" s="357"/>
    </row>
    <row r="137" s="1" customFormat="1" ht="15" customHeight="1">
      <c r="B137" s="354"/>
      <c r="C137" s="309" t="s">
        <v>1532</v>
      </c>
      <c r="D137" s="309"/>
      <c r="E137" s="309"/>
      <c r="F137" s="332" t="s">
        <v>1510</v>
      </c>
      <c r="G137" s="309"/>
      <c r="H137" s="309" t="s">
        <v>1557</v>
      </c>
      <c r="I137" s="309" t="s">
        <v>1506</v>
      </c>
      <c r="J137" s="309">
        <v>255</v>
      </c>
      <c r="K137" s="357"/>
    </row>
    <row r="138" s="1" customFormat="1" ht="15" customHeight="1">
      <c r="B138" s="354"/>
      <c r="C138" s="309" t="s">
        <v>1534</v>
      </c>
      <c r="D138" s="309"/>
      <c r="E138" s="309"/>
      <c r="F138" s="332" t="s">
        <v>1504</v>
      </c>
      <c r="G138" s="309"/>
      <c r="H138" s="309" t="s">
        <v>1558</v>
      </c>
      <c r="I138" s="309" t="s">
        <v>1536</v>
      </c>
      <c r="J138" s="309"/>
      <c r="K138" s="357"/>
    </row>
    <row r="139" s="1" customFormat="1" ht="15" customHeight="1">
      <c r="B139" s="354"/>
      <c r="C139" s="309" t="s">
        <v>1537</v>
      </c>
      <c r="D139" s="309"/>
      <c r="E139" s="309"/>
      <c r="F139" s="332" t="s">
        <v>1504</v>
      </c>
      <c r="G139" s="309"/>
      <c r="H139" s="309" t="s">
        <v>1559</v>
      </c>
      <c r="I139" s="309" t="s">
        <v>1539</v>
      </c>
      <c r="J139" s="309"/>
      <c r="K139" s="357"/>
    </row>
    <row r="140" s="1" customFormat="1" ht="15" customHeight="1">
      <c r="B140" s="354"/>
      <c r="C140" s="309" t="s">
        <v>1540</v>
      </c>
      <c r="D140" s="309"/>
      <c r="E140" s="309"/>
      <c r="F140" s="332" t="s">
        <v>1504</v>
      </c>
      <c r="G140" s="309"/>
      <c r="H140" s="309" t="s">
        <v>1540</v>
      </c>
      <c r="I140" s="309" t="s">
        <v>1539</v>
      </c>
      <c r="J140" s="309"/>
      <c r="K140" s="357"/>
    </row>
    <row r="141" s="1" customFormat="1" ht="15" customHeight="1">
      <c r="B141" s="354"/>
      <c r="C141" s="309" t="s">
        <v>41</v>
      </c>
      <c r="D141" s="309"/>
      <c r="E141" s="309"/>
      <c r="F141" s="332" t="s">
        <v>1504</v>
      </c>
      <c r="G141" s="309"/>
      <c r="H141" s="309" t="s">
        <v>1560</v>
      </c>
      <c r="I141" s="309" t="s">
        <v>1539</v>
      </c>
      <c r="J141" s="309"/>
      <c r="K141" s="357"/>
    </row>
    <row r="142" s="1" customFormat="1" ht="15" customHeight="1">
      <c r="B142" s="354"/>
      <c r="C142" s="309" t="s">
        <v>1561</v>
      </c>
      <c r="D142" s="309"/>
      <c r="E142" s="309"/>
      <c r="F142" s="332" t="s">
        <v>1504</v>
      </c>
      <c r="G142" s="309"/>
      <c r="H142" s="309" t="s">
        <v>1562</v>
      </c>
      <c r="I142" s="309" t="s">
        <v>1539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1563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1498</v>
      </c>
      <c r="D148" s="324"/>
      <c r="E148" s="324"/>
      <c r="F148" s="324" t="s">
        <v>1499</v>
      </c>
      <c r="G148" s="325"/>
      <c r="H148" s="324" t="s">
        <v>57</v>
      </c>
      <c r="I148" s="324" t="s">
        <v>60</v>
      </c>
      <c r="J148" s="324" t="s">
        <v>1500</v>
      </c>
      <c r="K148" s="323"/>
    </row>
    <row r="149" s="1" customFormat="1" ht="17.25" customHeight="1">
      <c r="B149" s="321"/>
      <c r="C149" s="326" t="s">
        <v>1501</v>
      </c>
      <c r="D149" s="326"/>
      <c r="E149" s="326"/>
      <c r="F149" s="327" t="s">
        <v>1502</v>
      </c>
      <c r="G149" s="328"/>
      <c r="H149" s="326"/>
      <c r="I149" s="326"/>
      <c r="J149" s="326" t="s">
        <v>1503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1507</v>
      </c>
      <c r="D151" s="309"/>
      <c r="E151" s="309"/>
      <c r="F151" s="362" t="s">
        <v>1504</v>
      </c>
      <c r="G151" s="309"/>
      <c r="H151" s="361" t="s">
        <v>1544</v>
      </c>
      <c r="I151" s="361" t="s">
        <v>1506</v>
      </c>
      <c r="J151" s="361">
        <v>120</v>
      </c>
      <c r="K151" s="357"/>
    </row>
    <row r="152" s="1" customFormat="1" ht="15" customHeight="1">
      <c r="B152" s="334"/>
      <c r="C152" s="361" t="s">
        <v>1553</v>
      </c>
      <c r="D152" s="309"/>
      <c r="E152" s="309"/>
      <c r="F152" s="362" t="s">
        <v>1504</v>
      </c>
      <c r="G152" s="309"/>
      <c r="H152" s="361" t="s">
        <v>1564</v>
      </c>
      <c r="I152" s="361" t="s">
        <v>1506</v>
      </c>
      <c r="J152" s="361" t="s">
        <v>1555</v>
      </c>
      <c r="K152" s="357"/>
    </row>
    <row r="153" s="1" customFormat="1" ht="15" customHeight="1">
      <c r="B153" s="334"/>
      <c r="C153" s="361" t="s">
        <v>87</v>
      </c>
      <c r="D153" s="309"/>
      <c r="E153" s="309"/>
      <c r="F153" s="362" t="s">
        <v>1504</v>
      </c>
      <c r="G153" s="309"/>
      <c r="H153" s="361" t="s">
        <v>1565</v>
      </c>
      <c r="I153" s="361" t="s">
        <v>1506</v>
      </c>
      <c r="J153" s="361" t="s">
        <v>1555</v>
      </c>
      <c r="K153" s="357"/>
    </row>
    <row r="154" s="1" customFormat="1" ht="15" customHeight="1">
      <c r="B154" s="334"/>
      <c r="C154" s="361" t="s">
        <v>1509</v>
      </c>
      <c r="D154" s="309"/>
      <c r="E154" s="309"/>
      <c r="F154" s="362" t="s">
        <v>1510</v>
      </c>
      <c r="G154" s="309"/>
      <c r="H154" s="361" t="s">
        <v>1544</v>
      </c>
      <c r="I154" s="361" t="s">
        <v>1506</v>
      </c>
      <c r="J154" s="361">
        <v>50</v>
      </c>
      <c r="K154" s="357"/>
    </row>
    <row r="155" s="1" customFormat="1" ht="15" customHeight="1">
      <c r="B155" s="334"/>
      <c r="C155" s="361" t="s">
        <v>1512</v>
      </c>
      <c r="D155" s="309"/>
      <c r="E155" s="309"/>
      <c r="F155" s="362" t="s">
        <v>1504</v>
      </c>
      <c r="G155" s="309"/>
      <c r="H155" s="361" t="s">
        <v>1544</v>
      </c>
      <c r="I155" s="361" t="s">
        <v>1514</v>
      </c>
      <c r="J155" s="361"/>
      <c r="K155" s="357"/>
    </row>
    <row r="156" s="1" customFormat="1" ht="15" customHeight="1">
      <c r="B156" s="334"/>
      <c r="C156" s="361" t="s">
        <v>1523</v>
      </c>
      <c r="D156" s="309"/>
      <c r="E156" s="309"/>
      <c r="F156" s="362" t="s">
        <v>1510</v>
      </c>
      <c r="G156" s="309"/>
      <c r="H156" s="361" t="s">
        <v>1544</v>
      </c>
      <c r="I156" s="361" t="s">
        <v>1506</v>
      </c>
      <c r="J156" s="361">
        <v>50</v>
      </c>
      <c r="K156" s="357"/>
    </row>
    <row r="157" s="1" customFormat="1" ht="15" customHeight="1">
      <c r="B157" s="334"/>
      <c r="C157" s="361" t="s">
        <v>1531</v>
      </c>
      <c r="D157" s="309"/>
      <c r="E157" s="309"/>
      <c r="F157" s="362" t="s">
        <v>1510</v>
      </c>
      <c r="G157" s="309"/>
      <c r="H157" s="361" t="s">
        <v>1544</v>
      </c>
      <c r="I157" s="361" t="s">
        <v>1506</v>
      </c>
      <c r="J157" s="361">
        <v>50</v>
      </c>
      <c r="K157" s="357"/>
    </row>
    <row r="158" s="1" customFormat="1" ht="15" customHeight="1">
      <c r="B158" s="334"/>
      <c r="C158" s="361" t="s">
        <v>1529</v>
      </c>
      <c r="D158" s="309"/>
      <c r="E158" s="309"/>
      <c r="F158" s="362" t="s">
        <v>1510</v>
      </c>
      <c r="G158" s="309"/>
      <c r="H158" s="361" t="s">
        <v>1544</v>
      </c>
      <c r="I158" s="361" t="s">
        <v>1506</v>
      </c>
      <c r="J158" s="361">
        <v>50</v>
      </c>
      <c r="K158" s="357"/>
    </row>
    <row r="159" s="1" customFormat="1" ht="15" customHeight="1">
      <c r="B159" s="334"/>
      <c r="C159" s="361" t="s">
        <v>157</v>
      </c>
      <c r="D159" s="309"/>
      <c r="E159" s="309"/>
      <c r="F159" s="362" t="s">
        <v>1504</v>
      </c>
      <c r="G159" s="309"/>
      <c r="H159" s="361" t="s">
        <v>1566</v>
      </c>
      <c r="I159" s="361" t="s">
        <v>1506</v>
      </c>
      <c r="J159" s="361" t="s">
        <v>1567</v>
      </c>
      <c r="K159" s="357"/>
    </row>
    <row r="160" s="1" customFormat="1" ht="15" customHeight="1">
      <c r="B160" s="334"/>
      <c r="C160" s="361" t="s">
        <v>1568</v>
      </c>
      <c r="D160" s="309"/>
      <c r="E160" s="309"/>
      <c r="F160" s="362" t="s">
        <v>1504</v>
      </c>
      <c r="G160" s="309"/>
      <c r="H160" s="361" t="s">
        <v>1569</v>
      </c>
      <c r="I160" s="361" t="s">
        <v>1539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1570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1498</v>
      </c>
      <c r="D166" s="324"/>
      <c r="E166" s="324"/>
      <c r="F166" s="324" t="s">
        <v>1499</v>
      </c>
      <c r="G166" s="366"/>
      <c r="H166" s="367" t="s">
        <v>57</v>
      </c>
      <c r="I166" s="367" t="s">
        <v>60</v>
      </c>
      <c r="J166" s="324" t="s">
        <v>1500</v>
      </c>
      <c r="K166" s="301"/>
    </row>
    <row r="167" s="1" customFormat="1" ht="17.25" customHeight="1">
      <c r="B167" s="302"/>
      <c r="C167" s="326" t="s">
        <v>1501</v>
      </c>
      <c r="D167" s="326"/>
      <c r="E167" s="326"/>
      <c r="F167" s="327" t="s">
        <v>1502</v>
      </c>
      <c r="G167" s="368"/>
      <c r="H167" s="369"/>
      <c r="I167" s="369"/>
      <c r="J167" s="326" t="s">
        <v>1503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1507</v>
      </c>
      <c r="D169" s="309"/>
      <c r="E169" s="309"/>
      <c r="F169" s="332" t="s">
        <v>1504</v>
      </c>
      <c r="G169" s="309"/>
      <c r="H169" s="309" t="s">
        <v>1544</v>
      </c>
      <c r="I169" s="309" t="s">
        <v>1506</v>
      </c>
      <c r="J169" s="309">
        <v>120</v>
      </c>
      <c r="K169" s="357"/>
    </row>
    <row r="170" s="1" customFormat="1" ht="15" customHeight="1">
      <c r="B170" s="334"/>
      <c r="C170" s="309" t="s">
        <v>1553</v>
      </c>
      <c r="D170" s="309"/>
      <c r="E170" s="309"/>
      <c r="F170" s="332" t="s">
        <v>1504</v>
      </c>
      <c r="G170" s="309"/>
      <c r="H170" s="309" t="s">
        <v>1554</v>
      </c>
      <c r="I170" s="309" t="s">
        <v>1506</v>
      </c>
      <c r="J170" s="309" t="s">
        <v>1555</v>
      </c>
      <c r="K170" s="357"/>
    </row>
    <row r="171" s="1" customFormat="1" ht="15" customHeight="1">
      <c r="B171" s="334"/>
      <c r="C171" s="309" t="s">
        <v>87</v>
      </c>
      <c r="D171" s="309"/>
      <c r="E171" s="309"/>
      <c r="F171" s="332" t="s">
        <v>1504</v>
      </c>
      <c r="G171" s="309"/>
      <c r="H171" s="309" t="s">
        <v>1571</v>
      </c>
      <c r="I171" s="309" t="s">
        <v>1506</v>
      </c>
      <c r="J171" s="309" t="s">
        <v>1555</v>
      </c>
      <c r="K171" s="357"/>
    </row>
    <row r="172" s="1" customFormat="1" ht="15" customHeight="1">
      <c r="B172" s="334"/>
      <c r="C172" s="309" t="s">
        <v>1509</v>
      </c>
      <c r="D172" s="309"/>
      <c r="E172" s="309"/>
      <c r="F172" s="332" t="s">
        <v>1510</v>
      </c>
      <c r="G172" s="309"/>
      <c r="H172" s="309" t="s">
        <v>1571</v>
      </c>
      <c r="I172" s="309" t="s">
        <v>1506</v>
      </c>
      <c r="J172" s="309">
        <v>50</v>
      </c>
      <c r="K172" s="357"/>
    </row>
    <row r="173" s="1" customFormat="1" ht="15" customHeight="1">
      <c r="B173" s="334"/>
      <c r="C173" s="309" t="s">
        <v>1512</v>
      </c>
      <c r="D173" s="309"/>
      <c r="E173" s="309"/>
      <c r="F173" s="332" t="s">
        <v>1504</v>
      </c>
      <c r="G173" s="309"/>
      <c r="H173" s="309" t="s">
        <v>1571</v>
      </c>
      <c r="I173" s="309" t="s">
        <v>1514</v>
      </c>
      <c r="J173" s="309"/>
      <c r="K173" s="357"/>
    </row>
    <row r="174" s="1" customFormat="1" ht="15" customHeight="1">
      <c r="B174" s="334"/>
      <c r="C174" s="309" t="s">
        <v>1523</v>
      </c>
      <c r="D174" s="309"/>
      <c r="E174" s="309"/>
      <c r="F174" s="332" t="s">
        <v>1510</v>
      </c>
      <c r="G174" s="309"/>
      <c r="H174" s="309" t="s">
        <v>1571</v>
      </c>
      <c r="I174" s="309" t="s">
        <v>1506</v>
      </c>
      <c r="J174" s="309">
        <v>50</v>
      </c>
      <c r="K174" s="357"/>
    </row>
    <row r="175" s="1" customFormat="1" ht="15" customHeight="1">
      <c r="B175" s="334"/>
      <c r="C175" s="309" t="s">
        <v>1531</v>
      </c>
      <c r="D175" s="309"/>
      <c r="E175" s="309"/>
      <c r="F175" s="332" t="s">
        <v>1510</v>
      </c>
      <c r="G175" s="309"/>
      <c r="H175" s="309" t="s">
        <v>1571</v>
      </c>
      <c r="I175" s="309" t="s">
        <v>1506</v>
      </c>
      <c r="J175" s="309">
        <v>50</v>
      </c>
      <c r="K175" s="357"/>
    </row>
    <row r="176" s="1" customFormat="1" ht="15" customHeight="1">
      <c r="B176" s="334"/>
      <c r="C176" s="309" t="s">
        <v>1529</v>
      </c>
      <c r="D176" s="309"/>
      <c r="E176" s="309"/>
      <c r="F176" s="332" t="s">
        <v>1510</v>
      </c>
      <c r="G176" s="309"/>
      <c r="H176" s="309" t="s">
        <v>1571</v>
      </c>
      <c r="I176" s="309" t="s">
        <v>1506</v>
      </c>
      <c r="J176" s="309">
        <v>50</v>
      </c>
      <c r="K176" s="357"/>
    </row>
    <row r="177" s="1" customFormat="1" ht="15" customHeight="1">
      <c r="B177" s="334"/>
      <c r="C177" s="309" t="s">
        <v>162</v>
      </c>
      <c r="D177" s="309"/>
      <c r="E177" s="309"/>
      <c r="F177" s="332" t="s">
        <v>1504</v>
      </c>
      <c r="G177" s="309"/>
      <c r="H177" s="309" t="s">
        <v>1572</v>
      </c>
      <c r="I177" s="309" t="s">
        <v>1573</v>
      </c>
      <c r="J177" s="309"/>
      <c r="K177" s="357"/>
    </row>
    <row r="178" s="1" customFormat="1" ht="15" customHeight="1">
      <c r="B178" s="334"/>
      <c r="C178" s="309" t="s">
        <v>60</v>
      </c>
      <c r="D178" s="309"/>
      <c r="E178" s="309"/>
      <c r="F178" s="332" t="s">
        <v>1504</v>
      </c>
      <c r="G178" s="309"/>
      <c r="H178" s="309" t="s">
        <v>1574</v>
      </c>
      <c r="I178" s="309" t="s">
        <v>1575</v>
      </c>
      <c r="J178" s="309">
        <v>1</v>
      </c>
      <c r="K178" s="357"/>
    </row>
    <row r="179" s="1" customFormat="1" ht="15" customHeight="1">
      <c r="B179" s="334"/>
      <c r="C179" s="309" t="s">
        <v>56</v>
      </c>
      <c r="D179" s="309"/>
      <c r="E179" s="309"/>
      <c r="F179" s="332" t="s">
        <v>1504</v>
      </c>
      <c r="G179" s="309"/>
      <c r="H179" s="309" t="s">
        <v>1576</v>
      </c>
      <c r="I179" s="309" t="s">
        <v>1506</v>
      </c>
      <c r="J179" s="309">
        <v>20</v>
      </c>
      <c r="K179" s="357"/>
    </row>
    <row r="180" s="1" customFormat="1" ht="15" customHeight="1">
      <c r="B180" s="334"/>
      <c r="C180" s="309" t="s">
        <v>57</v>
      </c>
      <c r="D180" s="309"/>
      <c r="E180" s="309"/>
      <c r="F180" s="332" t="s">
        <v>1504</v>
      </c>
      <c r="G180" s="309"/>
      <c r="H180" s="309" t="s">
        <v>1577</v>
      </c>
      <c r="I180" s="309" t="s">
        <v>1506</v>
      </c>
      <c r="J180" s="309">
        <v>255</v>
      </c>
      <c r="K180" s="357"/>
    </row>
    <row r="181" s="1" customFormat="1" ht="15" customHeight="1">
      <c r="B181" s="334"/>
      <c r="C181" s="309" t="s">
        <v>163</v>
      </c>
      <c r="D181" s="309"/>
      <c r="E181" s="309"/>
      <c r="F181" s="332" t="s">
        <v>1504</v>
      </c>
      <c r="G181" s="309"/>
      <c r="H181" s="309" t="s">
        <v>1468</v>
      </c>
      <c r="I181" s="309" t="s">
        <v>1506</v>
      </c>
      <c r="J181" s="309">
        <v>10</v>
      </c>
      <c r="K181" s="357"/>
    </row>
    <row r="182" s="1" customFormat="1" ht="15" customHeight="1">
      <c r="B182" s="334"/>
      <c r="C182" s="309" t="s">
        <v>164</v>
      </c>
      <c r="D182" s="309"/>
      <c r="E182" s="309"/>
      <c r="F182" s="332" t="s">
        <v>1504</v>
      </c>
      <c r="G182" s="309"/>
      <c r="H182" s="309" t="s">
        <v>1578</v>
      </c>
      <c r="I182" s="309" t="s">
        <v>1539</v>
      </c>
      <c r="J182" s="309"/>
      <c r="K182" s="357"/>
    </row>
    <row r="183" s="1" customFormat="1" ht="15" customHeight="1">
      <c r="B183" s="334"/>
      <c r="C183" s="309" t="s">
        <v>1579</v>
      </c>
      <c r="D183" s="309"/>
      <c r="E183" s="309"/>
      <c r="F183" s="332" t="s">
        <v>1504</v>
      </c>
      <c r="G183" s="309"/>
      <c r="H183" s="309" t="s">
        <v>1580</v>
      </c>
      <c r="I183" s="309" t="s">
        <v>1539</v>
      </c>
      <c r="J183" s="309"/>
      <c r="K183" s="357"/>
    </row>
    <row r="184" s="1" customFormat="1" ht="15" customHeight="1">
      <c r="B184" s="334"/>
      <c r="C184" s="309" t="s">
        <v>1568</v>
      </c>
      <c r="D184" s="309"/>
      <c r="E184" s="309"/>
      <c r="F184" s="332" t="s">
        <v>1504</v>
      </c>
      <c r="G184" s="309"/>
      <c r="H184" s="309" t="s">
        <v>1581</v>
      </c>
      <c r="I184" s="309" t="s">
        <v>1539</v>
      </c>
      <c r="J184" s="309"/>
      <c r="K184" s="357"/>
    </row>
    <row r="185" s="1" customFormat="1" ht="15" customHeight="1">
      <c r="B185" s="334"/>
      <c r="C185" s="309" t="s">
        <v>166</v>
      </c>
      <c r="D185" s="309"/>
      <c r="E185" s="309"/>
      <c r="F185" s="332" t="s">
        <v>1510</v>
      </c>
      <c r="G185" s="309"/>
      <c r="H185" s="309" t="s">
        <v>1582</v>
      </c>
      <c r="I185" s="309" t="s">
        <v>1506</v>
      </c>
      <c r="J185" s="309">
        <v>50</v>
      </c>
      <c r="K185" s="357"/>
    </row>
    <row r="186" s="1" customFormat="1" ht="15" customHeight="1">
      <c r="B186" s="334"/>
      <c r="C186" s="309" t="s">
        <v>1583</v>
      </c>
      <c r="D186" s="309"/>
      <c r="E186" s="309"/>
      <c r="F186" s="332" t="s">
        <v>1510</v>
      </c>
      <c r="G186" s="309"/>
      <c r="H186" s="309" t="s">
        <v>1584</v>
      </c>
      <c r="I186" s="309" t="s">
        <v>1585</v>
      </c>
      <c r="J186" s="309"/>
      <c r="K186" s="357"/>
    </row>
    <row r="187" s="1" customFormat="1" ht="15" customHeight="1">
      <c r="B187" s="334"/>
      <c r="C187" s="309" t="s">
        <v>1586</v>
      </c>
      <c r="D187" s="309"/>
      <c r="E187" s="309"/>
      <c r="F187" s="332" t="s">
        <v>1510</v>
      </c>
      <c r="G187" s="309"/>
      <c r="H187" s="309" t="s">
        <v>1587</v>
      </c>
      <c r="I187" s="309" t="s">
        <v>1585</v>
      </c>
      <c r="J187" s="309"/>
      <c r="K187" s="357"/>
    </row>
    <row r="188" s="1" customFormat="1" ht="15" customHeight="1">
      <c r="B188" s="334"/>
      <c r="C188" s="309" t="s">
        <v>1588</v>
      </c>
      <c r="D188" s="309"/>
      <c r="E188" s="309"/>
      <c r="F188" s="332" t="s">
        <v>1510</v>
      </c>
      <c r="G188" s="309"/>
      <c r="H188" s="309" t="s">
        <v>1589</v>
      </c>
      <c r="I188" s="309" t="s">
        <v>1585</v>
      </c>
      <c r="J188" s="309"/>
      <c r="K188" s="357"/>
    </row>
    <row r="189" s="1" customFormat="1" ht="15" customHeight="1">
      <c r="B189" s="334"/>
      <c r="C189" s="370" t="s">
        <v>1590</v>
      </c>
      <c r="D189" s="309"/>
      <c r="E189" s="309"/>
      <c r="F189" s="332" t="s">
        <v>1510</v>
      </c>
      <c r="G189" s="309"/>
      <c r="H189" s="309" t="s">
        <v>1591</v>
      </c>
      <c r="I189" s="309" t="s">
        <v>1592</v>
      </c>
      <c r="J189" s="371" t="s">
        <v>1593</v>
      </c>
      <c r="K189" s="357"/>
    </row>
    <row r="190" s="1" customFormat="1" ht="15" customHeight="1">
      <c r="B190" s="334"/>
      <c r="C190" s="370" t="s">
        <v>45</v>
      </c>
      <c r="D190" s="309"/>
      <c r="E190" s="309"/>
      <c r="F190" s="332" t="s">
        <v>1504</v>
      </c>
      <c r="G190" s="309"/>
      <c r="H190" s="306" t="s">
        <v>1594</v>
      </c>
      <c r="I190" s="309" t="s">
        <v>1595</v>
      </c>
      <c r="J190" s="309"/>
      <c r="K190" s="357"/>
    </row>
    <row r="191" s="1" customFormat="1" ht="15" customHeight="1">
      <c r="B191" s="334"/>
      <c r="C191" s="370" t="s">
        <v>1596</v>
      </c>
      <c r="D191" s="309"/>
      <c r="E191" s="309"/>
      <c r="F191" s="332" t="s">
        <v>1504</v>
      </c>
      <c r="G191" s="309"/>
      <c r="H191" s="309" t="s">
        <v>1597</v>
      </c>
      <c r="I191" s="309" t="s">
        <v>1539</v>
      </c>
      <c r="J191" s="309"/>
      <c r="K191" s="357"/>
    </row>
    <row r="192" s="1" customFormat="1" ht="15" customHeight="1">
      <c r="B192" s="334"/>
      <c r="C192" s="370" t="s">
        <v>1598</v>
      </c>
      <c r="D192" s="309"/>
      <c r="E192" s="309"/>
      <c r="F192" s="332" t="s">
        <v>1504</v>
      </c>
      <c r="G192" s="309"/>
      <c r="H192" s="309" t="s">
        <v>1599</v>
      </c>
      <c r="I192" s="309" t="s">
        <v>1539</v>
      </c>
      <c r="J192" s="309"/>
      <c r="K192" s="357"/>
    </row>
    <row r="193" s="1" customFormat="1" ht="15" customHeight="1">
      <c r="B193" s="334"/>
      <c r="C193" s="370" t="s">
        <v>1600</v>
      </c>
      <c r="D193" s="309"/>
      <c r="E193" s="309"/>
      <c r="F193" s="332" t="s">
        <v>1510</v>
      </c>
      <c r="G193" s="309"/>
      <c r="H193" s="309" t="s">
        <v>1601</v>
      </c>
      <c r="I193" s="309" t="s">
        <v>1539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1602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1603</v>
      </c>
      <c r="D200" s="373"/>
      <c r="E200" s="373"/>
      <c r="F200" s="373" t="s">
        <v>1604</v>
      </c>
      <c r="G200" s="374"/>
      <c r="H200" s="373" t="s">
        <v>1605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1595</v>
      </c>
      <c r="D202" s="309"/>
      <c r="E202" s="309"/>
      <c r="F202" s="332" t="s">
        <v>46</v>
      </c>
      <c r="G202" s="309"/>
      <c r="H202" s="309" t="s">
        <v>1606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47</v>
      </c>
      <c r="G203" s="309"/>
      <c r="H203" s="309" t="s">
        <v>1607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50</v>
      </c>
      <c r="G204" s="309"/>
      <c r="H204" s="309" t="s">
        <v>1608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48</v>
      </c>
      <c r="G205" s="309"/>
      <c r="H205" s="309" t="s">
        <v>1609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49</v>
      </c>
      <c r="G206" s="309"/>
      <c r="H206" s="309" t="s">
        <v>1610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1551</v>
      </c>
      <c r="D208" s="309"/>
      <c r="E208" s="309"/>
      <c r="F208" s="332" t="s">
        <v>133</v>
      </c>
      <c r="G208" s="309"/>
      <c r="H208" s="309" t="s">
        <v>1611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81</v>
      </c>
      <c r="G209" s="309"/>
      <c r="H209" s="309" t="s">
        <v>1451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1449</v>
      </c>
      <c r="G210" s="309"/>
      <c r="H210" s="309" t="s">
        <v>1612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146</v>
      </c>
      <c r="G211" s="370"/>
      <c r="H211" s="361" t="s">
        <v>1452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174</v>
      </c>
      <c r="G212" s="370"/>
      <c r="H212" s="361" t="s">
        <v>1613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1575</v>
      </c>
      <c r="D214" s="309"/>
      <c r="E214" s="309"/>
      <c r="F214" s="332">
        <v>1</v>
      </c>
      <c r="G214" s="370"/>
      <c r="H214" s="361" t="s">
        <v>1614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1615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1616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1617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627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ROUND(J101,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ROUND((SUM(BE101:BE139)),  2)</f>
        <v>0</v>
      </c>
      <c r="G37" s="40"/>
      <c r="H37" s="40"/>
      <c r="I37" s="160">
        <v>0.20999999999999999</v>
      </c>
      <c r="J37" s="159">
        <f>ROUND(((SUM(BE101:BE139))*I37),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ROUND((SUM(BF101:BF139)),  2)</f>
        <v>0</v>
      </c>
      <c r="G38" s="40"/>
      <c r="H38" s="40"/>
      <c r="I38" s="160">
        <v>0.14999999999999999</v>
      </c>
      <c r="J38" s="159">
        <f>ROUND(((SUM(BF101:BF139))*I38),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ROUND((SUM(BG101:BG139)),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ROUND((SUM(BH101:BH139)),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ROUND((SUM(BI101:BI139)),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01.2 - Stavební část - URS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J101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628</v>
      </c>
      <c r="E68" s="181"/>
      <c r="F68" s="181"/>
      <c r="G68" s="181"/>
      <c r="H68" s="181"/>
      <c r="I68" s="181"/>
      <c r="J68" s="182">
        <f>J102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45"/>
      <c r="C69" s="126"/>
      <c r="D69" s="246" t="s">
        <v>629</v>
      </c>
      <c r="E69" s="247"/>
      <c r="F69" s="247"/>
      <c r="G69" s="247"/>
      <c r="H69" s="247"/>
      <c r="I69" s="247"/>
      <c r="J69" s="248">
        <f>J103</f>
        <v>0</v>
      </c>
      <c r="K69" s="126"/>
      <c r="L69" s="24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5"/>
      <c r="C70" s="126"/>
      <c r="D70" s="246" t="s">
        <v>630</v>
      </c>
      <c r="E70" s="247"/>
      <c r="F70" s="247"/>
      <c r="G70" s="247"/>
      <c r="H70" s="247"/>
      <c r="I70" s="247"/>
      <c r="J70" s="248">
        <f>J108</f>
        <v>0</v>
      </c>
      <c r="K70" s="126"/>
      <c r="L70" s="249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45"/>
      <c r="C71" s="126"/>
      <c r="D71" s="246" t="s">
        <v>631</v>
      </c>
      <c r="E71" s="247"/>
      <c r="F71" s="247"/>
      <c r="G71" s="247"/>
      <c r="H71" s="247"/>
      <c r="I71" s="247"/>
      <c r="J71" s="248">
        <f>J111</f>
        <v>0</v>
      </c>
      <c r="K71" s="126"/>
      <c r="L71" s="24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45"/>
      <c r="C72" s="126"/>
      <c r="D72" s="246" t="s">
        <v>632</v>
      </c>
      <c r="E72" s="247"/>
      <c r="F72" s="247"/>
      <c r="G72" s="247"/>
      <c r="H72" s="247"/>
      <c r="I72" s="247"/>
      <c r="J72" s="248">
        <f>J114</f>
        <v>0</v>
      </c>
      <c r="K72" s="126"/>
      <c r="L72" s="24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78"/>
      <c r="C73" s="179"/>
      <c r="D73" s="180" t="s">
        <v>633</v>
      </c>
      <c r="E73" s="181"/>
      <c r="F73" s="181"/>
      <c r="G73" s="181"/>
      <c r="H73" s="181"/>
      <c r="I73" s="181"/>
      <c r="J73" s="182">
        <f>J122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2" customFormat="1" ht="19.92" customHeight="1">
      <c r="A74" s="12"/>
      <c r="B74" s="245"/>
      <c r="C74" s="126"/>
      <c r="D74" s="246" t="s">
        <v>634</v>
      </c>
      <c r="E74" s="247"/>
      <c r="F74" s="247"/>
      <c r="G74" s="247"/>
      <c r="H74" s="247"/>
      <c r="I74" s="247"/>
      <c r="J74" s="248">
        <f>J123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45"/>
      <c r="C75" s="126"/>
      <c r="D75" s="246" t="s">
        <v>635</v>
      </c>
      <c r="E75" s="247"/>
      <c r="F75" s="247"/>
      <c r="G75" s="247"/>
      <c r="H75" s="247"/>
      <c r="I75" s="247"/>
      <c r="J75" s="248">
        <f>J127</f>
        <v>0</v>
      </c>
      <c r="K75" s="126"/>
      <c r="L75" s="249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9" customFormat="1" ht="24.96" customHeight="1">
      <c r="A76" s="9"/>
      <c r="B76" s="178"/>
      <c r="C76" s="179"/>
      <c r="D76" s="180" t="s">
        <v>636</v>
      </c>
      <c r="E76" s="181"/>
      <c r="F76" s="181"/>
      <c r="G76" s="181"/>
      <c r="H76" s="181"/>
      <c r="I76" s="181"/>
      <c r="J76" s="182">
        <f>J131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2" customFormat="1" ht="19.92" customHeight="1">
      <c r="A77" s="12"/>
      <c r="B77" s="245"/>
      <c r="C77" s="126"/>
      <c r="D77" s="246" t="s">
        <v>637</v>
      </c>
      <c r="E77" s="247"/>
      <c r="F77" s="247"/>
      <c r="G77" s="247"/>
      <c r="H77" s="247"/>
      <c r="I77" s="247"/>
      <c r="J77" s="248">
        <f>J132</f>
        <v>0</v>
      </c>
      <c r="K77" s="126"/>
      <c r="L77" s="249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8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4" t="s">
        <v>161</v>
      </c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</v>
      </c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2" t="str">
        <f>E7</f>
        <v>Oprava PZS v ŽST Litoměřice horní nádraží</v>
      </c>
      <c r="F87" s="33"/>
      <c r="G87" s="33"/>
      <c r="H87" s="33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" customFormat="1" ht="12" customHeight="1">
      <c r="B88" s="22"/>
      <c r="C88" s="33" t="s">
        <v>150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1" customFormat="1" ht="16.5" customHeight="1">
      <c r="B89" s="22"/>
      <c r="C89" s="23"/>
      <c r="D89" s="23"/>
      <c r="E89" s="172" t="s">
        <v>151</v>
      </c>
      <c r="F89" s="23"/>
      <c r="G89" s="23"/>
      <c r="H89" s="23"/>
      <c r="I89" s="23"/>
      <c r="J89" s="23"/>
      <c r="K89" s="23"/>
      <c r="L89" s="21"/>
    </row>
    <row r="90" s="1" customFormat="1" ht="12" customHeight="1">
      <c r="B90" s="22"/>
      <c r="C90" s="33" t="s">
        <v>152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40"/>
      <c r="B91" s="41"/>
      <c r="C91" s="42"/>
      <c r="D91" s="42"/>
      <c r="E91" s="173" t="s">
        <v>153</v>
      </c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3" t="s">
        <v>154</v>
      </c>
      <c r="D92" s="42"/>
      <c r="E92" s="42"/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6.5" customHeight="1">
      <c r="A93" s="40"/>
      <c r="B93" s="41"/>
      <c r="C93" s="42"/>
      <c r="D93" s="42"/>
      <c r="E93" s="71" t="str">
        <f>E13</f>
        <v>01.2 - Stavební část - URS</v>
      </c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22</v>
      </c>
      <c r="D95" s="42"/>
      <c r="E95" s="42"/>
      <c r="F95" s="28" t="str">
        <f>F16</f>
        <v xml:space="preserve"> </v>
      </c>
      <c r="G95" s="42"/>
      <c r="H95" s="42"/>
      <c r="I95" s="33" t="s">
        <v>24</v>
      </c>
      <c r="J95" s="74" t="str">
        <f>IF(J16="","",J16)</f>
        <v>28. 2. 2022</v>
      </c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3" t="s">
        <v>30</v>
      </c>
      <c r="D97" s="42"/>
      <c r="E97" s="42"/>
      <c r="F97" s="28" t="str">
        <f>E19</f>
        <v xml:space="preserve"> </v>
      </c>
      <c r="G97" s="42"/>
      <c r="H97" s="42"/>
      <c r="I97" s="33" t="s">
        <v>36</v>
      </c>
      <c r="J97" s="38" t="str">
        <f>E25</f>
        <v xml:space="preserve"> 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5.15" customHeight="1">
      <c r="A98" s="40"/>
      <c r="B98" s="41"/>
      <c r="C98" s="33" t="s">
        <v>34</v>
      </c>
      <c r="D98" s="42"/>
      <c r="E98" s="42"/>
      <c r="F98" s="28" t="str">
        <f>IF(E22="","",E22)</f>
        <v>Vyplň údaj</v>
      </c>
      <c r="G98" s="42"/>
      <c r="H98" s="42"/>
      <c r="I98" s="33" t="s">
        <v>38</v>
      </c>
      <c r="J98" s="38" t="str">
        <f>E28</f>
        <v xml:space="preserve"> </v>
      </c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0.32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8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10" customFormat="1" ht="29.28" customHeight="1">
      <c r="A100" s="184"/>
      <c r="B100" s="185"/>
      <c r="C100" s="186" t="s">
        <v>162</v>
      </c>
      <c r="D100" s="187" t="s">
        <v>60</v>
      </c>
      <c r="E100" s="187" t="s">
        <v>56</v>
      </c>
      <c r="F100" s="187" t="s">
        <v>57</v>
      </c>
      <c r="G100" s="187" t="s">
        <v>163</v>
      </c>
      <c r="H100" s="187" t="s">
        <v>164</v>
      </c>
      <c r="I100" s="187" t="s">
        <v>165</v>
      </c>
      <c r="J100" s="188" t="s">
        <v>158</v>
      </c>
      <c r="K100" s="189" t="s">
        <v>166</v>
      </c>
      <c r="L100" s="190"/>
      <c r="M100" s="94" t="s">
        <v>32</v>
      </c>
      <c r="N100" s="95" t="s">
        <v>45</v>
      </c>
      <c r="O100" s="95" t="s">
        <v>167</v>
      </c>
      <c r="P100" s="95" t="s">
        <v>168</v>
      </c>
      <c r="Q100" s="95" t="s">
        <v>169</v>
      </c>
      <c r="R100" s="95" t="s">
        <v>170</v>
      </c>
      <c r="S100" s="95" t="s">
        <v>171</v>
      </c>
      <c r="T100" s="96" t="s">
        <v>172</v>
      </c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</row>
    <row r="101" s="2" customFormat="1" ht="22.8" customHeight="1">
      <c r="A101" s="40"/>
      <c r="B101" s="41"/>
      <c r="C101" s="101" t="s">
        <v>173</v>
      </c>
      <c r="D101" s="42"/>
      <c r="E101" s="42"/>
      <c r="F101" s="42"/>
      <c r="G101" s="42"/>
      <c r="H101" s="42"/>
      <c r="I101" s="42"/>
      <c r="J101" s="191">
        <f>BK101</f>
        <v>0</v>
      </c>
      <c r="K101" s="42"/>
      <c r="L101" s="46"/>
      <c r="M101" s="97"/>
      <c r="N101" s="192"/>
      <c r="O101" s="98"/>
      <c r="P101" s="193">
        <f>P102+P122+P131</f>
        <v>0</v>
      </c>
      <c r="Q101" s="98"/>
      <c r="R101" s="193">
        <f>R102+R122+R131</f>
        <v>0.85681999999999992</v>
      </c>
      <c r="S101" s="98"/>
      <c r="T101" s="194">
        <f>T102+T122+T131</f>
        <v>6.96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74</v>
      </c>
      <c r="AU101" s="18" t="s">
        <v>159</v>
      </c>
      <c r="BK101" s="195">
        <f>BK102+BK122+BK131</f>
        <v>0</v>
      </c>
    </row>
    <row r="102" s="11" customFormat="1" ht="25.92" customHeight="1">
      <c r="A102" s="11"/>
      <c r="B102" s="196"/>
      <c r="C102" s="197"/>
      <c r="D102" s="198" t="s">
        <v>74</v>
      </c>
      <c r="E102" s="199" t="s">
        <v>638</v>
      </c>
      <c r="F102" s="199" t="s">
        <v>639</v>
      </c>
      <c r="G102" s="197"/>
      <c r="H102" s="197"/>
      <c r="I102" s="200"/>
      <c r="J102" s="201">
        <f>BK102</f>
        <v>0</v>
      </c>
      <c r="K102" s="197"/>
      <c r="L102" s="202"/>
      <c r="M102" s="203"/>
      <c r="N102" s="204"/>
      <c r="O102" s="204"/>
      <c r="P102" s="205">
        <f>P103+P108+P111+P114</f>
        <v>0</v>
      </c>
      <c r="Q102" s="204"/>
      <c r="R102" s="205">
        <f>R103+R108+R111+R114</f>
        <v>0.80423999999999995</v>
      </c>
      <c r="S102" s="204"/>
      <c r="T102" s="206">
        <f>T103+T108+T111+T114</f>
        <v>6.96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7" t="s">
        <v>82</v>
      </c>
      <c r="AT102" s="208" t="s">
        <v>74</v>
      </c>
      <c r="AU102" s="208" t="s">
        <v>75</v>
      </c>
      <c r="AY102" s="207" t="s">
        <v>176</v>
      </c>
      <c r="BK102" s="209">
        <f>BK103+BK108+BK111+BK114</f>
        <v>0</v>
      </c>
    </row>
    <row r="103" s="11" customFormat="1" ht="22.8" customHeight="1">
      <c r="A103" s="11"/>
      <c r="B103" s="196"/>
      <c r="C103" s="197"/>
      <c r="D103" s="198" t="s">
        <v>74</v>
      </c>
      <c r="E103" s="250" t="s">
        <v>82</v>
      </c>
      <c r="F103" s="250" t="s">
        <v>640</v>
      </c>
      <c r="G103" s="197"/>
      <c r="H103" s="197"/>
      <c r="I103" s="200"/>
      <c r="J103" s="251">
        <f>BK103</f>
        <v>0</v>
      </c>
      <c r="K103" s="197"/>
      <c r="L103" s="202"/>
      <c r="M103" s="203"/>
      <c r="N103" s="204"/>
      <c r="O103" s="204"/>
      <c r="P103" s="205">
        <f>SUM(P104:P107)</f>
        <v>0</v>
      </c>
      <c r="Q103" s="204"/>
      <c r="R103" s="205">
        <f>SUM(R104:R107)</f>
        <v>0</v>
      </c>
      <c r="S103" s="204"/>
      <c r="T103" s="206">
        <f>SUM(T104:T107)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7" t="s">
        <v>82</v>
      </c>
      <c r="AT103" s="208" t="s">
        <v>74</v>
      </c>
      <c r="AU103" s="208" t="s">
        <v>82</v>
      </c>
      <c r="AY103" s="207" t="s">
        <v>176</v>
      </c>
      <c r="BK103" s="209">
        <f>SUM(BK104:BK107)</f>
        <v>0</v>
      </c>
    </row>
    <row r="104" s="2" customFormat="1" ht="24.15" customHeight="1">
      <c r="A104" s="40"/>
      <c r="B104" s="41"/>
      <c r="C104" s="230" t="s">
        <v>82</v>
      </c>
      <c r="D104" s="230" t="s">
        <v>201</v>
      </c>
      <c r="E104" s="231" t="s">
        <v>641</v>
      </c>
      <c r="F104" s="232" t="s">
        <v>642</v>
      </c>
      <c r="G104" s="233" t="s">
        <v>643</v>
      </c>
      <c r="H104" s="234">
        <v>0.97799999999999998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95</v>
      </c>
      <c r="AT104" s="223" t="s">
        <v>201</v>
      </c>
      <c r="AU104" s="223" t="s">
        <v>84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95</v>
      </c>
      <c r="BM104" s="223" t="s">
        <v>644</v>
      </c>
    </row>
    <row r="105" s="2" customFormat="1">
      <c r="A105" s="40"/>
      <c r="B105" s="41"/>
      <c r="C105" s="42"/>
      <c r="D105" s="252" t="s">
        <v>645</v>
      </c>
      <c r="E105" s="42"/>
      <c r="F105" s="253" t="s">
        <v>646</v>
      </c>
      <c r="G105" s="42"/>
      <c r="H105" s="42"/>
      <c r="I105" s="227"/>
      <c r="J105" s="42"/>
      <c r="K105" s="42"/>
      <c r="L105" s="46"/>
      <c r="M105" s="228"/>
      <c r="N105" s="22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645</v>
      </c>
      <c r="AU105" s="18" t="s">
        <v>84</v>
      </c>
    </row>
    <row r="106" s="13" customFormat="1">
      <c r="A106" s="13"/>
      <c r="B106" s="254"/>
      <c r="C106" s="255"/>
      <c r="D106" s="225" t="s">
        <v>647</v>
      </c>
      <c r="E106" s="256" t="s">
        <v>32</v>
      </c>
      <c r="F106" s="257" t="s">
        <v>648</v>
      </c>
      <c r="G106" s="255"/>
      <c r="H106" s="256" t="s">
        <v>32</v>
      </c>
      <c r="I106" s="258"/>
      <c r="J106" s="255"/>
      <c r="K106" s="255"/>
      <c r="L106" s="259"/>
      <c r="M106" s="260"/>
      <c r="N106" s="261"/>
      <c r="O106" s="261"/>
      <c r="P106" s="261"/>
      <c r="Q106" s="261"/>
      <c r="R106" s="261"/>
      <c r="S106" s="261"/>
      <c r="T106" s="26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63" t="s">
        <v>647</v>
      </c>
      <c r="AU106" s="263" t="s">
        <v>84</v>
      </c>
      <c r="AV106" s="13" t="s">
        <v>82</v>
      </c>
      <c r="AW106" s="13" t="s">
        <v>37</v>
      </c>
      <c r="AX106" s="13" t="s">
        <v>75</v>
      </c>
      <c r="AY106" s="263" t="s">
        <v>176</v>
      </c>
    </row>
    <row r="107" s="14" customFormat="1">
      <c r="A107" s="14"/>
      <c r="B107" s="264"/>
      <c r="C107" s="265"/>
      <c r="D107" s="225" t="s">
        <v>647</v>
      </c>
      <c r="E107" s="266" t="s">
        <v>32</v>
      </c>
      <c r="F107" s="267" t="s">
        <v>649</v>
      </c>
      <c r="G107" s="265"/>
      <c r="H107" s="268">
        <v>0.97799999999999998</v>
      </c>
      <c r="I107" s="269"/>
      <c r="J107" s="265"/>
      <c r="K107" s="265"/>
      <c r="L107" s="270"/>
      <c r="M107" s="271"/>
      <c r="N107" s="272"/>
      <c r="O107" s="272"/>
      <c r="P107" s="272"/>
      <c r="Q107" s="272"/>
      <c r="R107" s="272"/>
      <c r="S107" s="272"/>
      <c r="T107" s="27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74" t="s">
        <v>647</v>
      </c>
      <c r="AU107" s="274" t="s">
        <v>84</v>
      </c>
      <c r="AV107" s="14" t="s">
        <v>84</v>
      </c>
      <c r="AW107" s="14" t="s">
        <v>37</v>
      </c>
      <c r="AX107" s="14" t="s">
        <v>82</v>
      </c>
      <c r="AY107" s="274" t="s">
        <v>176</v>
      </c>
    </row>
    <row r="108" s="11" customFormat="1" ht="22.8" customHeight="1">
      <c r="A108" s="11"/>
      <c r="B108" s="196"/>
      <c r="C108" s="197"/>
      <c r="D108" s="198" t="s">
        <v>74</v>
      </c>
      <c r="E108" s="250" t="s">
        <v>84</v>
      </c>
      <c r="F108" s="250" t="s">
        <v>650</v>
      </c>
      <c r="G108" s="197"/>
      <c r="H108" s="197"/>
      <c r="I108" s="200"/>
      <c r="J108" s="251">
        <f>BK108</f>
        <v>0</v>
      </c>
      <c r="K108" s="197"/>
      <c r="L108" s="202"/>
      <c r="M108" s="203"/>
      <c r="N108" s="204"/>
      <c r="O108" s="204"/>
      <c r="P108" s="205">
        <f>SUM(P109:P110)</f>
        <v>0</v>
      </c>
      <c r="Q108" s="204"/>
      <c r="R108" s="205">
        <f>SUM(R109:R110)</f>
        <v>0.80423999999999995</v>
      </c>
      <c r="S108" s="204"/>
      <c r="T108" s="206">
        <f>SUM(T109:T110)</f>
        <v>0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207" t="s">
        <v>82</v>
      </c>
      <c r="AT108" s="208" t="s">
        <v>74</v>
      </c>
      <c r="AU108" s="208" t="s">
        <v>82</v>
      </c>
      <c r="AY108" s="207" t="s">
        <v>176</v>
      </c>
      <c r="BK108" s="209">
        <f>SUM(BK109:BK110)</f>
        <v>0</v>
      </c>
    </row>
    <row r="109" s="2" customFormat="1" ht="21.75" customHeight="1">
      <c r="A109" s="40"/>
      <c r="B109" s="41"/>
      <c r="C109" s="230" t="s">
        <v>84</v>
      </c>
      <c r="D109" s="230" t="s">
        <v>201</v>
      </c>
      <c r="E109" s="231" t="s">
        <v>651</v>
      </c>
      <c r="F109" s="232" t="s">
        <v>652</v>
      </c>
      <c r="G109" s="233" t="s">
        <v>180</v>
      </c>
      <c r="H109" s="234">
        <v>9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0.089359999999999995</v>
      </c>
      <c r="R109" s="221">
        <f>Q109*H109</f>
        <v>0.80423999999999995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95</v>
      </c>
      <c r="AT109" s="223" t="s">
        <v>201</v>
      </c>
      <c r="AU109" s="223" t="s">
        <v>84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95</v>
      </c>
      <c r="BM109" s="223" t="s">
        <v>653</v>
      </c>
    </row>
    <row r="110" s="2" customFormat="1">
      <c r="A110" s="40"/>
      <c r="B110" s="41"/>
      <c r="C110" s="42"/>
      <c r="D110" s="252" t="s">
        <v>645</v>
      </c>
      <c r="E110" s="42"/>
      <c r="F110" s="253" t="s">
        <v>654</v>
      </c>
      <c r="G110" s="42"/>
      <c r="H110" s="42"/>
      <c r="I110" s="227"/>
      <c r="J110" s="42"/>
      <c r="K110" s="42"/>
      <c r="L110" s="46"/>
      <c r="M110" s="228"/>
      <c r="N110" s="22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645</v>
      </c>
      <c r="AU110" s="18" t="s">
        <v>84</v>
      </c>
    </row>
    <row r="111" s="11" customFormat="1" ht="22.8" customHeight="1">
      <c r="A111" s="11"/>
      <c r="B111" s="196"/>
      <c r="C111" s="197"/>
      <c r="D111" s="198" t="s">
        <v>74</v>
      </c>
      <c r="E111" s="250" t="s">
        <v>214</v>
      </c>
      <c r="F111" s="250" t="s">
        <v>655</v>
      </c>
      <c r="G111" s="197"/>
      <c r="H111" s="197"/>
      <c r="I111" s="200"/>
      <c r="J111" s="251">
        <f>BK111</f>
        <v>0</v>
      </c>
      <c r="K111" s="197"/>
      <c r="L111" s="202"/>
      <c r="M111" s="203"/>
      <c r="N111" s="204"/>
      <c r="O111" s="204"/>
      <c r="P111" s="205">
        <f>SUM(P112:P113)</f>
        <v>0</v>
      </c>
      <c r="Q111" s="204"/>
      <c r="R111" s="205">
        <f>SUM(R112:R113)</f>
        <v>0</v>
      </c>
      <c r="S111" s="204"/>
      <c r="T111" s="206">
        <f>SUM(T112:T113)</f>
        <v>6.96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207" t="s">
        <v>82</v>
      </c>
      <c r="AT111" s="208" t="s">
        <v>74</v>
      </c>
      <c r="AU111" s="208" t="s">
        <v>82</v>
      </c>
      <c r="AY111" s="207" t="s">
        <v>176</v>
      </c>
      <c r="BK111" s="209">
        <f>SUM(BK112:BK113)</f>
        <v>0</v>
      </c>
    </row>
    <row r="112" s="2" customFormat="1" ht="21.75" customHeight="1">
      <c r="A112" s="40"/>
      <c r="B112" s="41"/>
      <c r="C112" s="230" t="s">
        <v>90</v>
      </c>
      <c r="D112" s="230" t="s">
        <v>201</v>
      </c>
      <c r="E112" s="231" t="s">
        <v>656</v>
      </c>
      <c r="F112" s="232" t="s">
        <v>657</v>
      </c>
      <c r="G112" s="233" t="s">
        <v>180</v>
      </c>
      <c r="H112" s="234">
        <v>2</v>
      </c>
      <c r="I112" s="235"/>
      <c r="J112" s="236">
        <f>ROUND(I112*H112,2)</f>
        <v>0</v>
      </c>
      <c r="K112" s="237"/>
      <c r="L112" s="46"/>
      <c r="M112" s="238" t="s">
        <v>32</v>
      </c>
      <c r="N112" s="239" t="s">
        <v>46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3.48</v>
      </c>
      <c r="T112" s="222">
        <f>S112*H112</f>
        <v>6.96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95</v>
      </c>
      <c r="AT112" s="223" t="s">
        <v>201</v>
      </c>
      <c r="AU112" s="223" t="s">
        <v>84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95</v>
      </c>
      <c r="BM112" s="223" t="s">
        <v>658</v>
      </c>
    </row>
    <row r="113" s="2" customFormat="1">
      <c r="A113" s="40"/>
      <c r="B113" s="41"/>
      <c r="C113" s="42"/>
      <c r="D113" s="252" t="s">
        <v>645</v>
      </c>
      <c r="E113" s="42"/>
      <c r="F113" s="253" t="s">
        <v>659</v>
      </c>
      <c r="G113" s="42"/>
      <c r="H113" s="42"/>
      <c r="I113" s="227"/>
      <c r="J113" s="42"/>
      <c r="K113" s="42"/>
      <c r="L113" s="46"/>
      <c r="M113" s="228"/>
      <c r="N113" s="22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645</v>
      </c>
      <c r="AU113" s="18" t="s">
        <v>84</v>
      </c>
    </row>
    <row r="114" s="11" customFormat="1" ht="22.8" customHeight="1">
      <c r="A114" s="11"/>
      <c r="B114" s="196"/>
      <c r="C114" s="197"/>
      <c r="D114" s="198" t="s">
        <v>74</v>
      </c>
      <c r="E114" s="250" t="s">
        <v>660</v>
      </c>
      <c r="F114" s="250" t="s">
        <v>661</v>
      </c>
      <c r="G114" s="197"/>
      <c r="H114" s="197"/>
      <c r="I114" s="200"/>
      <c r="J114" s="251">
        <f>BK114</f>
        <v>0</v>
      </c>
      <c r="K114" s="197"/>
      <c r="L114" s="202"/>
      <c r="M114" s="203"/>
      <c r="N114" s="204"/>
      <c r="O114" s="204"/>
      <c r="P114" s="205">
        <f>SUM(P115:P121)</f>
        <v>0</v>
      </c>
      <c r="Q114" s="204"/>
      <c r="R114" s="205">
        <f>SUM(R115:R121)</f>
        <v>0</v>
      </c>
      <c r="S114" s="204"/>
      <c r="T114" s="206">
        <f>SUM(T115:T121)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07" t="s">
        <v>82</v>
      </c>
      <c r="AT114" s="208" t="s">
        <v>74</v>
      </c>
      <c r="AU114" s="208" t="s">
        <v>82</v>
      </c>
      <c r="AY114" s="207" t="s">
        <v>176</v>
      </c>
      <c r="BK114" s="209">
        <f>SUM(BK115:BK121)</f>
        <v>0</v>
      </c>
    </row>
    <row r="115" s="2" customFormat="1" ht="24.15" customHeight="1">
      <c r="A115" s="40"/>
      <c r="B115" s="41"/>
      <c r="C115" s="230" t="s">
        <v>95</v>
      </c>
      <c r="D115" s="230" t="s">
        <v>201</v>
      </c>
      <c r="E115" s="231" t="s">
        <v>662</v>
      </c>
      <c r="F115" s="232" t="s">
        <v>663</v>
      </c>
      <c r="G115" s="233" t="s">
        <v>664</v>
      </c>
      <c r="H115" s="234">
        <v>2.5</v>
      </c>
      <c r="I115" s="235"/>
      <c r="J115" s="236">
        <f>ROUND(I115*H115,2)</f>
        <v>0</v>
      </c>
      <c r="K115" s="237"/>
      <c r="L115" s="46"/>
      <c r="M115" s="238" t="s">
        <v>32</v>
      </c>
      <c r="N115" s="239" t="s">
        <v>46</v>
      </c>
      <c r="O115" s="86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95</v>
      </c>
      <c r="AT115" s="223" t="s">
        <v>201</v>
      </c>
      <c r="AU115" s="223" t="s">
        <v>84</v>
      </c>
      <c r="AY115" s="18" t="s">
        <v>176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82</v>
      </c>
      <c r="BK115" s="224">
        <f>ROUND(I115*H115,2)</f>
        <v>0</v>
      </c>
      <c r="BL115" s="18" t="s">
        <v>95</v>
      </c>
      <c r="BM115" s="223" t="s">
        <v>665</v>
      </c>
    </row>
    <row r="116" s="2" customFormat="1">
      <c r="A116" s="40"/>
      <c r="B116" s="41"/>
      <c r="C116" s="42"/>
      <c r="D116" s="252" t="s">
        <v>645</v>
      </c>
      <c r="E116" s="42"/>
      <c r="F116" s="253" t="s">
        <v>666</v>
      </c>
      <c r="G116" s="42"/>
      <c r="H116" s="42"/>
      <c r="I116" s="227"/>
      <c r="J116" s="42"/>
      <c r="K116" s="42"/>
      <c r="L116" s="46"/>
      <c r="M116" s="228"/>
      <c r="N116" s="22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645</v>
      </c>
      <c r="AU116" s="18" t="s">
        <v>84</v>
      </c>
    </row>
    <row r="117" s="2" customFormat="1" ht="24.15" customHeight="1">
      <c r="A117" s="40"/>
      <c r="B117" s="41"/>
      <c r="C117" s="230" t="s">
        <v>196</v>
      </c>
      <c r="D117" s="230" t="s">
        <v>201</v>
      </c>
      <c r="E117" s="231" t="s">
        <v>667</v>
      </c>
      <c r="F117" s="232" t="s">
        <v>668</v>
      </c>
      <c r="G117" s="233" t="s">
        <v>664</v>
      </c>
      <c r="H117" s="234">
        <v>247.5</v>
      </c>
      <c r="I117" s="235"/>
      <c r="J117" s="236">
        <f>ROUND(I117*H117,2)</f>
        <v>0</v>
      </c>
      <c r="K117" s="237"/>
      <c r="L117" s="46"/>
      <c r="M117" s="238" t="s">
        <v>32</v>
      </c>
      <c r="N117" s="239" t="s">
        <v>46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95</v>
      </c>
      <c r="AT117" s="223" t="s">
        <v>201</v>
      </c>
      <c r="AU117" s="223" t="s">
        <v>84</v>
      </c>
      <c r="AY117" s="18" t="s">
        <v>176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82</v>
      </c>
      <c r="BK117" s="224">
        <f>ROUND(I117*H117,2)</f>
        <v>0</v>
      </c>
      <c r="BL117" s="18" t="s">
        <v>95</v>
      </c>
      <c r="BM117" s="223" t="s">
        <v>669</v>
      </c>
    </row>
    <row r="118" s="2" customFormat="1">
      <c r="A118" s="40"/>
      <c r="B118" s="41"/>
      <c r="C118" s="42"/>
      <c r="D118" s="252" t="s">
        <v>645</v>
      </c>
      <c r="E118" s="42"/>
      <c r="F118" s="253" t="s">
        <v>670</v>
      </c>
      <c r="G118" s="42"/>
      <c r="H118" s="42"/>
      <c r="I118" s="227"/>
      <c r="J118" s="42"/>
      <c r="K118" s="42"/>
      <c r="L118" s="46"/>
      <c r="M118" s="228"/>
      <c r="N118" s="22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645</v>
      </c>
      <c r="AU118" s="18" t="s">
        <v>84</v>
      </c>
    </row>
    <row r="119" s="14" customFormat="1">
      <c r="A119" s="14"/>
      <c r="B119" s="264"/>
      <c r="C119" s="265"/>
      <c r="D119" s="225" t="s">
        <v>647</v>
      </c>
      <c r="E119" s="266" t="s">
        <v>32</v>
      </c>
      <c r="F119" s="267" t="s">
        <v>671</v>
      </c>
      <c r="G119" s="265"/>
      <c r="H119" s="268">
        <v>247.5</v>
      </c>
      <c r="I119" s="269"/>
      <c r="J119" s="265"/>
      <c r="K119" s="265"/>
      <c r="L119" s="270"/>
      <c r="M119" s="271"/>
      <c r="N119" s="272"/>
      <c r="O119" s="272"/>
      <c r="P119" s="272"/>
      <c r="Q119" s="272"/>
      <c r="R119" s="272"/>
      <c r="S119" s="272"/>
      <c r="T119" s="27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74" t="s">
        <v>647</v>
      </c>
      <c r="AU119" s="274" t="s">
        <v>84</v>
      </c>
      <c r="AV119" s="14" t="s">
        <v>84</v>
      </c>
      <c r="AW119" s="14" t="s">
        <v>37</v>
      </c>
      <c r="AX119" s="14" t="s">
        <v>82</v>
      </c>
      <c r="AY119" s="274" t="s">
        <v>176</v>
      </c>
    </row>
    <row r="120" s="2" customFormat="1" ht="24.15" customHeight="1">
      <c r="A120" s="40"/>
      <c r="B120" s="41"/>
      <c r="C120" s="230" t="s">
        <v>200</v>
      </c>
      <c r="D120" s="230" t="s">
        <v>201</v>
      </c>
      <c r="E120" s="231" t="s">
        <v>672</v>
      </c>
      <c r="F120" s="232" t="s">
        <v>673</v>
      </c>
      <c r="G120" s="233" t="s">
        <v>664</v>
      </c>
      <c r="H120" s="234">
        <v>2.5</v>
      </c>
      <c r="I120" s="235"/>
      <c r="J120" s="236">
        <f>ROUND(I120*H120,2)</f>
        <v>0</v>
      </c>
      <c r="K120" s="237"/>
      <c r="L120" s="46"/>
      <c r="M120" s="238" t="s">
        <v>32</v>
      </c>
      <c r="N120" s="239" t="s">
        <v>46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95</v>
      </c>
      <c r="AT120" s="223" t="s">
        <v>201</v>
      </c>
      <c r="AU120" s="223" t="s">
        <v>84</v>
      </c>
      <c r="AY120" s="18" t="s">
        <v>176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82</v>
      </c>
      <c r="BK120" s="224">
        <f>ROUND(I120*H120,2)</f>
        <v>0</v>
      </c>
      <c r="BL120" s="18" t="s">
        <v>95</v>
      </c>
      <c r="BM120" s="223" t="s">
        <v>674</v>
      </c>
    </row>
    <row r="121" s="2" customFormat="1">
      <c r="A121" s="40"/>
      <c r="B121" s="41"/>
      <c r="C121" s="42"/>
      <c r="D121" s="252" t="s">
        <v>645</v>
      </c>
      <c r="E121" s="42"/>
      <c r="F121" s="253" t="s">
        <v>675</v>
      </c>
      <c r="G121" s="42"/>
      <c r="H121" s="42"/>
      <c r="I121" s="227"/>
      <c r="J121" s="42"/>
      <c r="K121" s="42"/>
      <c r="L121" s="46"/>
      <c r="M121" s="228"/>
      <c r="N121" s="22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645</v>
      </c>
      <c r="AU121" s="18" t="s">
        <v>84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676</v>
      </c>
      <c r="F122" s="199" t="s">
        <v>677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P123+P127</f>
        <v>0</v>
      </c>
      <c r="Q122" s="204"/>
      <c r="R122" s="205">
        <f>R123+R127</f>
        <v>0.052580000000000002</v>
      </c>
      <c r="S122" s="204"/>
      <c r="T122" s="206">
        <f>T123+T127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74</v>
      </c>
      <c r="AU122" s="208" t="s">
        <v>75</v>
      </c>
      <c r="AY122" s="207" t="s">
        <v>176</v>
      </c>
      <c r="BK122" s="209">
        <f>BK123+BK127</f>
        <v>0</v>
      </c>
    </row>
    <row r="123" s="11" customFormat="1" ht="22.8" customHeight="1">
      <c r="A123" s="11"/>
      <c r="B123" s="196"/>
      <c r="C123" s="197"/>
      <c r="D123" s="198" t="s">
        <v>74</v>
      </c>
      <c r="E123" s="250" t="s">
        <v>678</v>
      </c>
      <c r="F123" s="250" t="s">
        <v>679</v>
      </c>
      <c r="G123" s="197"/>
      <c r="H123" s="197"/>
      <c r="I123" s="200"/>
      <c r="J123" s="251">
        <f>BK123</f>
        <v>0</v>
      </c>
      <c r="K123" s="197"/>
      <c r="L123" s="202"/>
      <c r="M123" s="203"/>
      <c r="N123" s="204"/>
      <c r="O123" s="204"/>
      <c r="P123" s="205">
        <f>SUM(P124:P126)</f>
        <v>0</v>
      </c>
      <c r="Q123" s="204"/>
      <c r="R123" s="205">
        <f>SUM(R124:R126)</f>
        <v>0.032399999999999998</v>
      </c>
      <c r="S123" s="204"/>
      <c r="T123" s="206">
        <f>SUM(T124:T126)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84</v>
      </c>
      <c r="AT123" s="208" t="s">
        <v>74</v>
      </c>
      <c r="AU123" s="208" t="s">
        <v>82</v>
      </c>
      <c r="AY123" s="207" t="s">
        <v>176</v>
      </c>
      <c r="BK123" s="209">
        <f>SUM(BK124:BK126)</f>
        <v>0</v>
      </c>
    </row>
    <row r="124" s="2" customFormat="1" ht="24.15" customHeight="1">
      <c r="A124" s="40"/>
      <c r="B124" s="41"/>
      <c r="C124" s="230" t="s">
        <v>206</v>
      </c>
      <c r="D124" s="230" t="s">
        <v>201</v>
      </c>
      <c r="E124" s="231" t="s">
        <v>680</v>
      </c>
      <c r="F124" s="232" t="s">
        <v>681</v>
      </c>
      <c r="G124" s="233" t="s">
        <v>180</v>
      </c>
      <c r="H124" s="234">
        <v>4</v>
      </c>
      <c r="I124" s="235"/>
      <c r="J124" s="236">
        <f>ROUND(I124*H124,2)</f>
        <v>0</v>
      </c>
      <c r="K124" s="237"/>
      <c r="L124" s="46"/>
      <c r="M124" s="238" t="s">
        <v>32</v>
      </c>
      <c r="N124" s="239" t="s">
        <v>46</v>
      </c>
      <c r="O124" s="86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241</v>
      </c>
      <c r="AT124" s="223" t="s">
        <v>201</v>
      </c>
      <c r="AU124" s="223" t="s">
        <v>84</v>
      </c>
      <c r="AY124" s="18" t="s">
        <v>176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82</v>
      </c>
      <c r="BK124" s="224">
        <f>ROUND(I124*H124,2)</f>
        <v>0</v>
      </c>
      <c r="BL124" s="18" t="s">
        <v>241</v>
      </c>
      <c r="BM124" s="223" t="s">
        <v>682</v>
      </c>
    </row>
    <row r="125" s="2" customFormat="1">
      <c r="A125" s="40"/>
      <c r="B125" s="41"/>
      <c r="C125" s="42"/>
      <c r="D125" s="252" t="s">
        <v>645</v>
      </c>
      <c r="E125" s="42"/>
      <c r="F125" s="253" t="s">
        <v>683</v>
      </c>
      <c r="G125" s="42"/>
      <c r="H125" s="42"/>
      <c r="I125" s="227"/>
      <c r="J125" s="42"/>
      <c r="K125" s="42"/>
      <c r="L125" s="46"/>
      <c r="M125" s="228"/>
      <c r="N125" s="22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645</v>
      </c>
      <c r="AU125" s="18" t="s">
        <v>84</v>
      </c>
    </row>
    <row r="126" s="2" customFormat="1" ht="16.5" customHeight="1">
      <c r="A126" s="40"/>
      <c r="B126" s="41"/>
      <c r="C126" s="210" t="s">
        <v>210</v>
      </c>
      <c r="D126" s="210" t="s">
        <v>177</v>
      </c>
      <c r="E126" s="211" t="s">
        <v>684</v>
      </c>
      <c r="F126" s="212" t="s">
        <v>685</v>
      </c>
      <c r="G126" s="213" t="s">
        <v>180</v>
      </c>
      <c r="H126" s="214">
        <v>4</v>
      </c>
      <c r="I126" s="215"/>
      <c r="J126" s="216">
        <f>ROUND(I126*H126,2)</f>
        <v>0</v>
      </c>
      <c r="K126" s="217"/>
      <c r="L126" s="218"/>
      <c r="M126" s="219" t="s">
        <v>32</v>
      </c>
      <c r="N126" s="220" t="s">
        <v>46</v>
      </c>
      <c r="O126" s="86"/>
      <c r="P126" s="221">
        <f>O126*H126</f>
        <v>0</v>
      </c>
      <c r="Q126" s="221">
        <v>0.0080999999999999996</v>
      </c>
      <c r="R126" s="221">
        <f>Q126*H126</f>
        <v>0.032399999999999998</v>
      </c>
      <c r="S126" s="221">
        <v>0</v>
      </c>
      <c r="T126" s="22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3" t="s">
        <v>305</v>
      </c>
      <c r="AT126" s="223" t="s">
        <v>177</v>
      </c>
      <c r="AU126" s="223" t="s">
        <v>84</v>
      </c>
      <c r="AY126" s="18" t="s">
        <v>176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82</v>
      </c>
      <c r="BK126" s="224">
        <f>ROUND(I126*H126,2)</f>
        <v>0</v>
      </c>
      <c r="BL126" s="18" t="s">
        <v>241</v>
      </c>
      <c r="BM126" s="223" t="s">
        <v>686</v>
      </c>
    </row>
    <row r="127" s="11" customFormat="1" ht="22.8" customHeight="1">
      <c r="A127" s="11"/>
      <c r="B127" s="196"/>
      <c r="C127" s="197"/>
      <c r="D127" s="198" t="s">
        <v>74</v>
      </c>
      <c r="E127" s="250" t="s">
        <v>687</v>
      </c>
      <c r="F127" s="250" t="s">
        <v>688</v>
      </c>
      <c r="G127" s="197"/>
      <c r="H127" s="197"/>
      <c r="I127" s="200"/>
      <c r="J127" s="251">
        <f>BK127</f>
        <v>0</v>
      </c>
      <c r="K127" s="197"/>
      <c r="L127" s="202"/>
      <c r="M127" s="203"/>
      <c r="N127" s="204"/>
      <c r="O127" s="204"/>
      <c r="P127" s="205">
        <f>SUM(P128:P130)</f>
        <v>0</v>
      </c>
      <c r="Q127" s="204"/>
      <c r="R127" s="205">
        <f>SUM(R128:R130)</f>
        <v>0.02018</v>
      </c>
      <c r="S127" s="204"/>
      <c r="T127" s="206">
        <f>SUM(T128:T130)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74</v>
      </c>
      <c r="AU127" s="208" t="s">
        <v>82</v>
      </c>
      <c r="AY127" s="207" t="s">
        <v>176</v>
      </c>
      <c r="BK127" s="209">
        <f>SUM(BK128:BK130)</f>
        <v>0</v>
      </c>
    </row>
    <row r="128" s="2" customFormat="1" ht="16.5" customHeight="1">
      <c r="A128" s="40"/>
      <c r="B128" s="41"/>
      <c r="C128" s="230" t="s">
        <v>214</v>
      </c>
      <c r="D128" s="230" t="s">
        <v>201</v>
      </c>
      <c r="E128" s="231" t="s">
        <v>689</v>
      </c>
      <c r="F128" s="232" t="s">
        <v>690</v>
      </c>
      <c r="G128" s="233" t="s">
        <v>691</v>
      </c>
      <c r="H128" s="234">
        <v>2</v>
      </c>
      <c r="I128" s="235"/>
      <c r="J128" s="236">
        <f>ROUND(I128*H128,2)</f>
        <v>0</v>
      </c>
      <c r="K128" s="237"/>
      <c r="L128" s="46"/>
      <c r="M128" s="238" t="s">
        <v>32</v>
      </c>
      <c r="N128" s="239" t="s">
        <v>46</v>
      </c>
      <c r="O128" s="86"/>
      <c r="P128" s="221">
        <f>O128*H128</f>
        <v>0</v>
      </c>
      <c r="Q128" s="221">
        <v>9.0000000000000006E-05</v>
      </c>
      <c r="R128" s="221">
        <f>Q128*H128</f>
        <v>0.00018000000000000001</v>
      </c>
      <c r="S128" s="221">
        <v>0</v>
      </c>
      <c r="T128" s="22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3" t="s">
        <v>241</v>
      </c>
      <c r="AT128" s="223" t="s">
        <v>201</v>
      </c>
      <c r="AU128" s="223" t="s">
        <v>84</v>
      </c>
      <c r="AY128" s="18" t="s">
        <v>176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82</v>
      </c>
      <c r="BK128" s="224">
        <f>ROUND(I128*H128,2)</f>
        <v>0</v>
      </c>
      <c r="BL128" s="18" t="s">
        <v>241</v>
      </c>
      <c r="BM128" s="223" t="s">
        <v>692</v>
      </c>
    </row>
    <row r="129" s="2" customFormat="1">
      <c r="A129" s="40"/>
      <c r="B129" s="41"/>
      <c r="C129" s="42"/>
      <c r="D129" s="252" t="s">
        <v>645</v>
      </c>
      <c r="E129" s="42"/>
      <c r="F129" s="253" t="s">
        <v>693</v>
      </c>
      <c r="G129" s="42"/>
      <c r="H129" s="42"/>
      <c r="I129" s="227"/>
      <c r="J129" s="42"/>
      <c r="K129" s="42"/>
      <c r="L129" s="46"/>
      <c r="M129" s="228"/>
      <c r="N129" s="22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645</v>
      </c>
      <c r="AU129" s="18" t="s">
        <v>84</v>
      </c>
    </row>
    <row r="130" s="2" customFormat="1" ht="16.5" customHeight="1">
      <c r="A130" s="40"/>
      <c r="B130" s="41"/>
      <c r="C130" s="210" t="s">
        <v>218</v>
      </c>
      <c r="D130" s="210" t="s">
        <v>177</v>
      </c>
      <c r="E130" s="211" t="s">
        <v>694</v>
      </c>
      <c r="F130" s="212" t="s">
        <v>695</v>
      </c>
      <c r="G130" s="213" t="s">
        <v>691</v>
      </c>
      <c r="H130" s="214">
        <v>2</v>
      </c>
      <c r="I130" s="215"/>
      <c r="J130" s="216">
        <f>ROUND(I130*H130,2)</f>
        <v>0</v>
      </c>
      <c r="K130" s="217"/>
      <c r="L130" s="218"/>
      <c r="M130" s="219" t="s">
        <v>32</v>
      </c>
      <c r="N130" s="220" t="s">
        <v>46</v>
      </c>
      <c r="O130" s="86"/>
      <c r="P130" s="221">
        <f>O130*H130</f>
        <v>0</v>
      </c>
      <c r="Q130" s="221">
        <v>0.01</v>
      </c>
      <c r="R130" s="221">
        <f>Q130*H130</f>
        <v>0.02</v>
      </c>
      <c r="S130" s="221">
        <v>0</v>
      </c>
      <c r="T130" s="22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3" t="s">
        <v>305</v>
      </c>
      <c r="AT130" s="223" t="s">
        <v>177</v>
      </c>
      <c r="AU130" s="223" t="s">
        <v>84</v>
      </c>
      <c r="AY130" s="18" t="s">
        <v>176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82</v>
      </c>
      <c r="BK130" s="224">
        <f>ROUND(I130*H130,2)</f>
        <v>0</v>
      </c>
      <c r="BL130" s="18" t="s">
        <v>241</v>
      </c>
      <c r="BM130" s="223" t="s">
        <v>696</v>
      </c>
    </row>
    <row r="131" s="11" customFormat="1" ht="25.92" customHeight="1">
      <c r="A131" s="11"/>
      <c r="B131" s="196"/>
      <c r="C131" s="197"/>
      <c r="D131" s="198" t="s">
        <v>74</v>
      </c>
      <c r="E131" s="199" t="s">
        <v>177</v>
      </c>
      <c r="F131" s="199" t="s">
        <v>697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P132</f>
        <v>0</v>
      </c>
      <c r="Q131" s="204"/>
      <c r="R131" s="205">
        <f>R132</f>
        <v>0</v>
      </c>
      <c r="S131" s="204"/>
      <c r="T131" s="206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90</v>
      </c>
      <c r="AT131" s="208" t="s">
        <v>74</v>
      </c>
      <c r="AU131" s="208" t="s">
        <v>75</v>
      </c>
      <c r="AY131" s="207" t="s">
        <v>176</v>
      </c>
      <c r="BK131" s="209">
        <f>BK132</f>
        <v>0</v>
      </c>
    </row>
    <row r="132" s="11" customFormat="1" ht="22.8" customHeight="1">
      <c r="A132" s="11"/>
      <c r="B132" s="196"/>
      <c r="C132" s="197"/>
      <c r="D132" s="198" t="s">
        <v>74</v>
      </c>
      <c r="E132" s="250" t="s">
        <v>698</v>
      </c>
      <c r="F132" s="250" t="s">
        <v>699</v>
      </c>
      <c r="G132" s="197"/>
      <c r="H132" s="197"/>
      <c r="I132" s="200"/>
      <c r="J132" s="251">
        <f>BK132</f>
        <v>0</v>
      </c>
      <c r="K132" s="197"/>
      <c r="L132" s="202"/>
      <c r="M132" s="203"/>
      <c r="N132" s="204"/>
      <c r="O132" s="204"/>
      <c r="P132" s="205">
        <f>SUM(P133:P139)</f>
        <v>0</v>
      </c>
      <c r="Q132" s="204"/>
      <c r="R132" s="205">
        <f>SUM(R133:R139)</f>
        <v>0</v>
      </c>
      <c r="S132" s="204"/>
      <c r="T132" s="206">
        <f>SUM(T133:T139)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7" t="s">
        <v>90</v>
      </c>
      <c r="AT132" s="208" t="s">
        <v>74</v>
      </c>
      <c r="AU132" s="208" t="s">
        <v>82</v>
      </c>
      <c r="AY132" s="207" t="s">
        <v>176</v>
      </c>
      <c r="BK132" s="209">
        <f>SUM(BK133:BK139)</f>
        <v>0</v>
      </c>
    </row>
    <row r="133" s="2" customFormat="1" ht="33" customHeight="1">
      <c r="A133" s="40"/>
      <c r="B133" s="41"/>
      <c r="C133" s="230" t="s">
        <v>222</v>
      </c>
      <c r="D133" s="230" t="s">
        <v>201</v>
      </c>
      <c r="E133" s="231" t="s">
        <v>700</v>
      </c>
      <c r="F133" s="232" t="s">
        <v>701</v>
      </c>
      <c r="G133" s="233" t="s">
        <v>643</v>
      </c>
      <c r="H133" s="234">
        <v>12</v>
      </c>
      <c r="I133" s="235"/>
      <c r="J133" s="236">
        <f>ROUND(I133*H133,2)</f>
        <v>0</v>
      </c>
      <c r="K133" s="237"/>
      <c r="L133" s="46"/>
      <c r="M133" s="238" t="s">
        <v>32</v>
      </c>
      <c r="N133" s="239" t="s">
        <v>46</v>
      </c>
      <c r="O133" s="86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204</v>
      </c>
      <c r="AT133" s="223" t="s">
        <v>201</v>
      </c>
      <c r="AU133" s="223" t="s">
        <v>84</v>
      </c>
      <c r="AY133" s="18" t="s">
        <v>176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82</v>
      </c>
      <c r="BK133" s="224">
        <f>ROUND(I133*H133,2)</f>
        <v>0</v>
      </c>
      <c r="BL133" s="18" t="s">
        <v>204</v>
      </c>
      <c r="BM133" s="223" t="s">
        <v>702</v>
      </c>
    </row>
    <row r="134" s="2" customFormat="1">
      <c r="A134" s="40"/>
      <c r="B134" s="41"/>
      <c r="C134" s="42"/>
      <c r="D134" s="252" t="s">
        <v>645</v>
      </c>
      <c r="E134" s="42"/>
      <c r="F134" s="253" t="s">
        <v>703</v>
      </c>
      <c r="G134" s="42"/>
      <c r="H134" s="42"/>
      <c r="I134" s="227"/>
      <c r="J134" s="42"/>
      <c r="K134" s="42"/>
      <c r="L134" s="46"/>
      <c r="M134" s="228"/>
      <c r="N134" s="22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645</v>
      </c>
      <c r="AU134" s="18" t="s">
        <v>84</v>
      </c>
    </row>
    <row r="135" s="13" customFormat="1">
      <c r="A135" s="13"/>
      <c r="B135" s="254"/>
      <c r="C135" s="255"/>
      <c r="D135" s="225" t="s">
        <v>647</v>
      </c>
      <c r="E135" s="256" t="s">
        <v>32</v>
      </c>
      <c r="F135" s="257" t="s">
        <v>704</v>
      </c>
      <c r="G135" s="255"/>
      <c r="H135" s="256" t="s">
        <v>32</v>
      </c>
      <c r="I135" s="258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3" t="s">
        <v>647</v>
      </c>
      <c r="AU135" s="263" t="s">
        <v>84</v>
      </c>
      <c r="AV135" s="13" t="s">
        <v>82</v>
      </c>
      <c r="AW135" s="13" t="s">
        <v>37</v>
      </c>
      <c r="AX135" s="13" t="s">
        <v>75</v>
      </c>
      <c r="AY135" s="263" t="s">
        <v>176</v>
      </c>
    </row>
    <row r="136" s="14" customFormat="1">
      <c r="A136" s="14"/>
      <c r="B136" s="264"/>
      <c r="C136" s="265"/>
      <c r="D136" s="225" t="s">
        <v>647</v>
      </c>
      <c r="E136" s="266" t="s">
        <v>32</v>
      </c>
      <c r="F136" s="267" t="s">
        <v>705</v>
      </c>
      <c r="G136" s="265"/>
      <c r="H136" s="268">
        <v>9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4" t="s">
        <v>647</v>
      </c>
      <c r="AU136" s="274" t="s">
        <v>84</v>
      </c>
      <c r="AV136" s="14" t="s">
        <v>84</v>
      </c>
      <c r="AW136" s="14" t="s">
        <v>37</v>
      </c>
      <c r="AX136" s="14" t="s">
        <v>75</v>
      </c>
      <c r="AY136" s="274" t="s">
        <v>176</v>
      </c>
    </row>
    <row r="137" s="13" customFormat="1">
      <c r="A137" s="13"/>
      <c r="B137" s="254"/>
      <c r="C137" s="255"/>
      <c r="D137" s="225" t="s">
        <v>647</v>
      </c>
      <c r="E137" s="256" t="s">
        <v>32</v>
      </c>
      <c r="F137" s="257" t="s">
        <v>706</v>
      </c>
      <c r="G137" s="255"/>
      <c r="H137" s="256" t="s">
        <v>32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647</v>
      </c>
      <c r="AU137" s="263" t="s">
        <v>84</v>
      </c>
      <c r="AV137" s="13" t="s">
        <v>82</v>
      </c>
      <c r="AW137" s="13" t="s">
        <v>37</v>
      </c>
      <c r="AX137" s="13" t="s">
        <v>75</v>
      </c>
      <c r="AY137" s="263" t="s">
        <v>176</v>
      </c>
    </row>
    <row r="138" s="14" customFormat="1">
      <c r="A138" s="14"/>
      <c r="B138" s="264"/>
      <c r="C138" s="265"/>
      <c r="D138" s="225" t="s">
        <v>647</v>
      </c>
      <c r="E138" s="266" t="s">
        <v>32</v>
      </c>
      <c r="F138" s="267" t="s">
        <v>707</v>
      </c>
      <c r="G138" s="265"/>
      <c r="H138" s="268">
        <v>3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4" t="s">
        <v>647</v>
      </c>
      <c r="AU138" s="274" t="s">
        <v>84</v>
      </c>
      <c r="AV138" s="14" t="s">
        <v>84</v>
      </c>
      <c r="AW138" s="14" t="s">
        <v>37</v>
      </c>
      <c r="AX138" s="14" t="s">
        <v>75</v>
      </c>
      <c r="AY138" s="274" t="s">
        <v>176</v>
      </c>
    </row>
    <row r="139" s="15" customFormat="1">
      <c r="A139" s="15"/>
      <c r="B139" s="275"/>
      <c r="C139" s="276"/>
      <c r="D139" s="225" t="s">
        <v>647</v>
      </c>
      <c r="E139" s="277" t="s">
        <v>32</v>
      </c>
      <c r="F139" s="278" t="s">
        <v>708</v>
      </c>
      <c r="G139" s="276"/>
      <c r="H139" s="279">
        <v>12</v>
      </c>
      <c r="I139" s="280"/>
      <c r="J139" s="276"/>
      <c r="K139" s="276"/>
      <c r="L139" s="281"/>
      <c r="M139" s="282"/>
      <c r="N139" s="283"/>
      <c r="O139" s="283"/>
      <c r="P139" s="283"/>
      <c r="Q139" s="283"/>
      <c r="R139" s="283"/>
      <c r="S139" s="283"/>
      <c r="T139" s="28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5" t="s">
        <v>647</v>
      </c>
      <c r="AU139" s="285" t="s">
        <v>84</v>
      </c>
      <c r="AV139" s="15" t="s">
        <v>95</v>
      </c>
      <c r="AW139" s="15" t="s">
        <v>37</v>
      </c>
      <c r="AX139" s="15" t="s">
        <v>82</v>
      </c>
      <c r="AY139" s="285" t="s">
        <v>176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MG/W2a8lIcdIbEDnq/GS1IU10mXUvodROZmsToTo4HJXTt0rhhY8TVQ5ugYj5kAXwmoGJVih9Cd6YzKsiFxopA==" hashValue="HtOvqHmHd7FhlmVOkPs8tjKtDvaQa09cIbteejZcnvjxHy9HOviJbkZUl+FC3ZaSCijo0nesWd9tlJReE08tnA==" algorithmName="SHA-512" password="CC35"/>
  <autoFilter ref="C100:K13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hyperlinks>
    <hyperlink ref="F105" r:id="rId1" display="https://podminky.urs.cz/item/CS_URS_2022_02/174111101"/>
    <hyperlink ref="F110" r:id="rId2" display="https://podminky.urs.cz/item/CS_URS_2022_02/275121111"/>
    <hyperlink ref="F113" r:id="rId3" display="https://podminky.urs.cz/item/CS_URS_2022_02/965011111"/>
    <hyperlink ref="F116" r:id="rId4" display="https://podminky.urs.cz/item/CS_URS_2022_02/997002511"/>
    <hyperlink ref="F118" r:id="rId5" display="https://podminky.urs.cz/item/CS_URS_2022_02/997002519"/>
    <hyperlink ref="F121" r:id="rId6" display="https://podminky.urs.cz/item/CS_URS_2022_02/997013602"/>
    <hyperlink ref="F125" r:id="rId7" display="https://podminky.urs.cz/item/CS_URS_2022_02/741375021"/>
    <hyperlink ref="F129" r:id="rId8" display="https://podminky.urs.cz/item/CS_URS_2022_02/767662210"/>
    <hyperlink ref="F134" r:id="rId9" display="https://podminky.urs.cz/item/CS_URS_2022_02/46013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709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ROUND((SUM(BE92:BE100)),  2)</f>
        <v>0</v>
      </c>
      <c r="G37" s="40"/>
      <c r="H37" s="40"/>
      <c r="I37" s="160">
        <v>0.20999999999999999</v>
      </c>
      <c r="J37" s="159">
        <f>ROUND(((SUM(BE92:BE100))*I37),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ROUND((SUM(BF92:BF100)),  2)</f>
        <v>0</v>
      </c>
      <c r="G38" s="40"/>
      <c r="H38" s="40"/>
      <c r="I38" s="160">
        <v>0.14999999999999999</v>
      </c>
      <c r="J38" s="159">
        <f>ROUND(((SUM(BF92:BF100))*I38),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ROUND((SUM(BG92:BG100)),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ROUND((SUM(BH92:BH100)),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ROUND((SUM(BI92:BI100)),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01.3 - Demontáže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153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01.3 - Demontáže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SUM(P94:P100)</f>
        <v>0</v>
      </c>
      <c r="Q93" s="204"/>
      <c r="R93" s="205">
        <f>SUM(R94:R100)</f>
        <v>0</v>
      </c>
      <c r="S93" s="204"/>
      <c r="T93" s="206">
        <f>SUM(T94:T100)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SUM(BK94:BK100)</f>
        <v>0</v>
      </c>
    </row>
    <row r="94" s="2" customFormat="1" ht="16.5" customHeight="1">
      <c r="A94" s="40"/>
      <c r="B94" s="41"/>
      <c r="C94" s="230" t="s">
        <v>82</v>
      </c>
      <c r="D94" s="230" t="s">
        <v>201</v>
      </c>
      <c r="E94" s="231" t="s">
        <v>710</v>
      </c>
      <c r="F94" s="232" t="s">
        <v>711</v>
      </c>
      <c r="G94" s="233" t="s">
        <v>180</v>
      </c>
      <c r="H94" s="234">
        <v>1</v>
      </c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204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204</v>
      </c>
      <c r="BM94" s="223" t="s">
        <v>712</v>
      </c>
    </row>
    <row r="95" s="2" customFormat="1" ht="16.5" customHeight="1">
      <c r="A95" s="40"/>
      <c r="B95" s="41"/>
      <c r="C95" s="230" t="s">
        <v>84</v>
      </c>
      <c r="D95" s="230" t="s">
        <v>201</v>
      </c>
      <c r="E95" s="231" t="s">
        <v>713</v>
      </c>
      <c r="F95" s="232" t="s">
        <v>714</v>
      </c>
      <c r="G95" s="233" t="s">
        <v>180</v>
      </c>
      <c r="H95" s="234">
        <v>2</v>
      </c>
      <c r="I95" s="235"/>
      <c r="J95" s="236">
        <f>ROUND(I95*H95,2)</f>
        <v>0</v>
      </c>
      <c r="K95" s="237"/>
      <c r="L95" s="46"/>
      <c r="M95" s="238" t="s">
        <v>32</v>
      </c>
      <c r="N95" s="239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204</v>
      </c>
      <c r="AT95" s="223" t="s">
        <v>201</v>
      </c>
      <c r="AU95" s="223" t="s">
        <v>82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204</v>
      </c>
      <c r="BM95" s="223" t="s">
        <v>715</v>
      </c>
    </row>
    <row r="96" s="2" customFormat="1" ht="16.5" customHeight="1">
      <c r="A96" s="40"/>
      <c r="B96" s="41"/>
      <c r="C96" s="230" t="s">
        <v>90</v>
      </c>
      <c r="D96" s="230" t="s">
        <v>201</v>
      </c>
      <c r="E96" s="231" t="s">
        <v>716</v>
      </c>
      <c r="F96" s="232" t="s">
        <v>717</v>
      </c>
      <c r="G96" s="233" t="s">
        <v>180</v>
      </c>
      <c r="H96" s="234">
        <v>2</v>
      </c>
      <c r="I96" s="235"/>
      <c r="J96" s="236">
        <f>ROUND(I96*H96,2)</f>
        <v>0</v>
      </c>
      <c r="K96" s="237"/>
      <c r="L96" s="46"/>
      <c r="M96" s="238" t="s">
        <v>32</v>
      </c>
      <c r="N96" s="239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204</v>
      </c>
      <c r="AT96" s="223" t="s">
        <v>201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204</v>
      </c>
      <c r="BM96" s="223" t="s">
        <v>718</v>
      </c>
    </row>
    <row r="97" s="2" customFormat="1" ht="16.5" customHeight="1">
      <c r="A97" s="40"/>
      <c r="B97" s="41"/>
      <c r="C97" s="230" t="s">
        <v>95</v>
      </c>
      <c r="D97" s="230" t="s">
        <v>201</v>
      </c>
      <c r="E97" s="231" t="s">
        <v>719</v>
      </c>
      <c r="F97" s="232" t="s">
        <v>720</v>
      </c>
      <c r="G97" s="233" t="s">
        <v>180</v>
      </c>
      <c r="H97" s="234">
        <v>2</v>
      </c>
      <c r="I97" s="235"/>
      <c r="J97" s="236">
        <f>ROUND(I97*H97,2)</f>
        <v>0</v>
      </c>
      <c r="K97" s="237"/>
      <c r="L97" s="46"/>
      <c r="M97" s="238" t="s">
        <v>32</v>
      </c>
      <c r="N97" s="239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204</v>
      </c>
      <c r="AT97" s="223" t="s">
        <v>201</v>
      </c>
      <c r="AU97" s="223" t="s">
        <v>82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204</v>
      </c>
      <c r="BM97" s="223" t="s">
        <v>721</v>
      </c>
    </row>
    <row r="98" s="2" customFormat="1" ht="16.5" customHeight="1">
      <c r="A98" s="40"/>
      <c r="B98" s="41"/>
      <c r="C98" s="230" t="s">
        <v>196</v>
      </c>
      <c r="D98" s="230" t="s">
        <v>201</v>
      </c>
      <c r="E98" s="231" t="s">
        <v>722</v>
      </c>
      <c r="F98" s="232" t="s">
        <v>723</v>
      </c>
      <c r="G98" s="233" t="s">
        <v>180</v>
      </c>
      <c r="H98" s="234">
        <v>12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724</v>
      </c>
    </row>
    <row r="99" s="2" customFormat="1" ht="16.5" customHeight="1">
      <c r="A99" s="40"/>
      <c r="B99" s="41"/>
      <c r="C99" s="230" t="s">
        <v>200</v>
      </c>
      <c r="D99" s="230" t="s">
        <v>201</v>
      </c>
      <c r="E99" s="231" t="s">
        <v>725</v>
      </c>
      <c r="F99" s="232" t="s">
        <v>726</v>
      </c>
      <c r="G99" s="233" t="s">
        <v>180</v>
      </c>
      <c r="H99" s="234">
        <v>1</v>
      </c>
      <c r="I99" s="235"/>
      <c r="J99" s="236">
        <f>ROUND(I99*H99,2)</f>
        <v>0</v>
      </c>
      <c r="K99" s="237"/>
      <c r="L99" s="46"/>
      <c r="M99" s="238" t="s">
        <v>32</v>
      </c>
      <c r="N99" s="239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204</v>
      </c>
      <c r="AT99" s="223" t="s">
        <v>201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204</v>
      </c>
      <c r="BM99" s="223" t="s">
        <v>727</v>
      </c>
    </row>
    <row r="100" s="2" customFormat="1" ht="16.5" customHeight="1">
      <c r="A100" s="40"/>
      <c r="B100" s="41"/>
      <c r="C100" s="230" t="s">
        <v>206</v>
      </c>
      <c r="D100" s="230" t="s">
        <v>201</v>
      </c>
      <c r="E100" s="231" t="s">
        <v>728</v>
      </c>
      <c r="F100" s="232" t="s">
        <v>729</v>
      </c>
      <c r="G100" s="233" t="s">
        <v>180</v>
      </c>
      <c r="H100" s="234">
        <v>1</v>
      </c>
      <c r="I100" s="235"/>
      <c r="J100" s="236">
        <f>ROUND(I100*H100,2)</f>
        <v>0</v>
      </c>
      <c r="K100" s="237"/>
      <c r="L100" s="46"/>
      <c r="M100" s="240" t="s">
        <v>32</v>
      </c>
      <c r="N100" s="241" t="s">
        <v>46</v>
      </c>
      <c r="O100" s="242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730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XPOxQgKuQfQxtzSrM/n/NkjDM5ZuNfDOcHnyGvqHBS2jt3tv6BahlFqy5oLK3zetM5RxZqNW2Eop06WzQ25p5A==" hashValue="Tqw1aKoJgi6+tnKxgtrXZ+BFklo/N8qyB92Ijz5Q5ULL/A9ze1ErcsiGfjEQHYQqGSA7fM6GpoZ3KBO90uz18Q==" algorithmName="SHA-512" password="CC35"/>
  <autoFilter ref="C91:K10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731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ROUND(J91,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ROUND((SUM(BE91:BE110)),  2)</f>
        <v>0</v>
      </c>
      <c r="G37" s="40"/>
      <c r="H37" s="40"/>
      <c r="I37" s="160">
        <v>0.20999999999999999</v>
      </c>
      <c r="J37" s="159">
        <f>ROUND(((SUM(BE91:BE110))*I37),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ROUND((SUM(BF91:BF110)),  2)</f>
        <v>0</v>
      </c>
      <c r="G38" s="40"/>
      <c r="H38" s="40"/>
      <c r="I38" s="160">
        <v>0.14999999999999999</v>
      </c>
      <c r="J38" s="159">
        <f>ROUND(((SUM(BF91:BF110))*I38),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ROUND((SUM(BG91:BG110)),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ROUND((SUM(BH91:BH110)),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ROUND((SUM(BI91:BI110)),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01.4 - Dodávky SSZT - NEOCEŇOVAT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J91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8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8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161</v>
      </c>
      <c r="D74" s="42"/>
      <c r="E74" s="42"/>
      <c r="F74" s="42"/>
      <c r="G74" s="42"/>
      <c r="H74" s="42"/>
      <c r="I74" s="42"/>
      <c r="J74" s="42"/>
      <c r="K74" s="42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Oprava PZS v ŽST Litoměřice horní nádraží</v>
      </c>
      <c r="F77" s="33"/>
      <c r="G77" s="33"/>
      <c r="H77" s="33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2"/>
      <c r="C78" s="33" t="s">
        <v>150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1" customFormat="1" ht="16.5" customHeight="1">
      <c r="B79" s="22"/>
      <c r="C79" s="23"/>
      <c r="D79" s="23"/>
      <c r="E79" s="172" t="s">
        <v>151</v>
      </c>
      <c r="F79" s="23"/>
      <c r="G79" s="23"/>
      <c r="H79" s="23"/>
      <c r="I79" s="23"/>
      <c r="J79" s="23"/>
      <c r="K79" s="23"/>
      <c r="L79" s="21"/>
    </row>
    <row r="80" s="1" customFormat="1" ht="12" customHeight="1">
      <c r="B80" s="22"/>
      <c r="C80" s="33" t="s">
        <v>152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73" t="s">
        <v>153</v>
      </c>
      <c r="F81" s="42"/>
      <c r="G81" s="42"/>
      <c r="H81" s="42"/>
      <c r="I81" s="42"/>
      <c r="J81" s="42"/>
      <c r="K81" s="42"/>
      <c r="L81" s="148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154</v>
      </c>
      <c r="D82" s="42"/>
      <c r="E82" s="42"/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E13</f>
        <v>01.4 - Dodávky SSZT - NEOCEŇOVAT</v>
      </c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F16</f>
        <v xml:space="preserve"> </v>
      </c>
      <c r="G85" s="42"/>
      <c r="H85" s="42"/>
      <c r="I85" s="33" t="s">
        <v>24</v>
      </c>
      <c r="J85" s="74" t="str">
        <f>IF(J16="","",J16)</f>
        <v>28. 2. 2022</v>
      </c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E19</f>
        <v xml:space="preserve"> </v>
      </c>
      <c r="G87" s="42"/>
      <c r="H87" s="42"/>
      <c r="I87" s="33" t="s">
        <v>36</v>
      </c>
      <c r="J87" s="38" t="str">
        <f>E25</f>
        <v xml:space="preserve"> </v>
      </c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34</v>
      </c>
      <c r="D88" s="42"/>
      <c r="E88" s="42"/>
      <c r="F88" s="28" t="str">
        <f>IF(E22="","",E22)</f>
        <v>Vyplň údaj</v>
      </c>
      <c r="G88" s="42"/>
      <c r="H88" s="42"/>
      <c r="I88" s="33" t="s">
        <v>38</v>
      </c>
      <c r="J88" s="38" t="str">
        <f>E28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84"/>
      <c r="B90" s="185"/>
      <c r="C90" s="186" t="s">
        <v>162</v>
      </c>
      <c r="D90" s="187" t="s">
        <v>60</v>
      </c>
      <c r="E90" s="187" t="s">
        <v>56</v>
      </c>
      <c r="F90" s="187" t="s">
        <v>57</v>
      </c>
      <c r="G90" s="187" t="s">
        <v>163</v>
      </c>
      <c r="H90" s="187" t="s">
        <v>164</v>
      </c>
      <c r="I90" s="187" t="s">
        <v>165</v>
      </c>
      <c r="J90" s="188" t="s">
        <v>158</v>
      </c>
      <c r="K90" s="189" t="s">
        <v>166</v>
      </c>
      <c r="L90" s="190"/>
      <c r="M90" s="94" t="s">
        <v>32</v>
      </c>
      <c r="N90" s="95" t="s">
        <v>45</v>
      </c>
      <c r="O90" s="95" t="s">
        <v>167</v>
      </c>
      <c r="P90" s="95" t="s">
        <v>168</v>
      </c>
      <c r="Q90" s="95" t="s">
        <v>169</v>
      </c>
      <c r="R90" s="95" t="s">
        <v>170</v>
      </c>
      <c r="S90" s="95" t="s">
        <v>171</v>
      </c>
      <c r="T90" s="96" t="s">
        <v>172</v>
      </c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</row>
    <row r="91" s="2" customFormat="1" ht="22.8" customHeight="1">
      <c r="A91" s="40"/>
      <c r="B91" s="41"/>
      <c r="C91" s="101" t="s">
        <v>173</v>
      </c>
      <c r="D91" s="42"/>
      <c r="E91" s="42"/>
      <c r="F91" s="42"/>
      <c r="G91" s="42"/>
      <c r="H91" s="42"/>
      <c r="I91" s="42"/>
      <c r="J91" s="191">
        <f>BK91</f>
        <v>0</v>
      </c>
      <c r="K91" s="42"/>
      <c r="L91" s="46"/>
      <c r="M91" s="97"/>
      <c r="N91" s="192"/>
      <c r="O91" s="98"/>
      <c r="P91" s="193">
        <f>SUM(P92:P110)</f>
        <v>0</v>
      </c>
      <c r="Q91" s="98"/>
      <c r="R91" s="193">
        <f>SUM(R92:R110)</f>
        <v>0</v>
      </c>
      <c r="S91" s="98"/>
      <c r="T91" s="194">
        <f>SUM(T92:T110)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74</v>
      </c>
      <c r="AU91" s="18" t="s">
        <v>159</v>
      </c>
      <c r="BK91" s="195">
        <f>SUM(BK92:BK110)</f>
        <v>0</v>
      </c>
    </row>
    <row r="92" s="2" customFormat="1" ht="16.5" customHeight="1">
      <c r="A92" s="40"/>
      <c r="B92" s="41"/>
      <c r="C92" s="210" t="s">
        <v>82</v>
      </c>
      <c r="D92" s="210" t="s">
        <v>177</v>
      </c>
      <c r="E92" s="211" t="s">
        <v>732</v>
      </c>
      <c r="F92" s="212" t="s">
        <v>733</v>
      </c>
      <c r="G92" s="213" t="s">
        <v>734</v>
      </c>
      <c r="H92" s="214">
        <v>1</v>
      </c>
      <c r="I92" s="215"/>
      <c r="J92" s="216">
        <f>ROUND(I92*H92,2)</f>
        <v>0</v>
      </c>
      <c r="K92" s="217"/>
      <c r="L92" s="218"/>
      <c r="M92" s="219" t="s">
        <v>32</v>
      </c>
      <c r="N92" s="220" t="s">
        <v>46</v>
      </c>
      <c r="O92" s="86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3" t="s">
        <v>181</v>
      </c>
      <c r="AT92" s="223" t="s">
        <v>177</v>
      </c>
      <c r="AU92" s="223" t="s">
        <v>75</v>
      </c>
      <c r="AY92" s="18" t="s">
        <v>176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82</v>
      </c>
      <c r="BK92" s="224">
        <f>ROUND(I92*H92,2)</f>
        <v>0</v>
      </c>
      <c r="BL92" s="18" t="s">
        <v>181</v>
      </c>
      <c r="BM92" s="223" t="s">
        <v>735</v>
      </c>
    </row>
    <row r="93" s="2" customFormat="1" ht="16.5" customHeight="1">
      <c r="A93" s="40"/>
      <c r="B93" s="41"/>
      <c r="C93" s="210" t="s">
        <v>84</v>
      </c>
      <c r="D93" s="210" t="s">
        <v>177</v>
      </c>
      <c r="E93" s="211" t="s">
        <v>736</v>
      </c>
      <c r="F93" s="212" t="s">
        <v>737</v>
      </c>
      <c r="G93" s="213" t="s">
        <v>180</v>
      </c>
      <c r="H93" s="214">
        <v>3</v>
      </c>
      <c r="I93" s="215"/>
      <c r="J93" s="216">
        <f>ROUND(I93*H93,2)</f>
        <v>0</v>
      </c>
      <c r="K93" s="217"/>
      <c r="L93" s="218"/>
      <c r="M93" s="219" t="s">
        <v>32</v>
      </c>
      <c r="N93" s="220" t="s">
        <v>46</v>
      </c>
      <c r="O93" s="86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3" t="s">
        <v>181</v>
      </c>
      <c r="AT93" s="223" t="s">
        <v>177</v>
      </c>
      <c r="AU93" s="223" t="s">
        <v>75</v>
      </c>
      <c r="AY93" s="18" t="s">
        <v>176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8" t="s">
        <v>82</v>
      </c>
      <c r="BK93" s="224">
        <f>ROUND(I93*H93,2)</f>
        <v>0</v>
      </c>
      <c r="BL93" s="18" t="s">
        <v>181</v>
      </c>
      <c r="BM93" s="223" t="s">
        <v>738</v>
      </c>
    </row>
    <row r="94" s="2" customFormat="1" ht="16.5" customHeight="1">
      <c r="A94" s="40"/>
      <c r="B94" s="41"/>
      <c r="C94" s="210" t="s">
        <v>90</v>
      </c>
      <c r="D94" s="210" t="s">
        <v>177</v>
      </c>
      <c r="E94" s="211" t="s">
        <v>739</v>
      </c>
      <c r="F94" s="212" t="s">
        <v>740</v>
      </c>
      <c r="G94" s="213" t="s">
        <v>734</v>
      </c>
      <c r="H94" s="214">
        <v>2</v>
      </c>
      <c r="I94" s="215"/>
      <c r="J94" s="216">
        <f>ROUND(I94*H94,2)</f>
        <v>0</v>
      </c>
      <c r="K94" s="217"/>
      <c r="L94" s="218"/>
      <c r="M94" s="219" t="s">
        <v>32</v>
      </c>
      <c r="N94" s="220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181</v>
      </c>
      <c r="AT94" s="223" t="s">
        <v>177</v>
      </c>
      <c r="AU94" s="223" t="s">
        <v>75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181</v>
      </c>
      <c r="BM94" s="223" t="s">
        <v>741</v>
      </c>
    </row>
    <row r="95" s="2" customFormat="1" ht="16.5" customHeight="1">
      <c r="A95" s="40"/>
      <c r="B95" s="41"/>
      <c r="C95" s="210" t="s">
        <v>95</v>
      </c>
      <c r="D95" s="210" t="s">
        <v>177</v>
      </c>
      <c r="E95" s="211" t="s">
        <v>742</v>
      </c>
      <c r="F95" s="212" t="s">
        <v>743</v>
      </c>
      <c r="G95" s="213" t="s">
        <v>734</v>
      </c>
      <c r="H95" s="214">
        <v>1</v>
      </c>
      <c r="I95" s="215"/>
      <c r="J95" s="216">
        <f>ROUND(I95*H95,2)</f>
        <v>0</v>
      </c>
      <c r="K95" s="217"/>
      <c r="L95" s="218"/>
      <c r="M95" s="219" t="s">
        <v>32</v>
      </c>
      <c r="N95" s="220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181</v>
      </c>
      <c r="AT95" s="223" t="s">
        <v>177</v>
      </c>
      <c r="AU95" s="223" t="s">
        <v>75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181</v>
      </c>
      <c r="BM95" s="223" t="s">
        <v>744</v>
      </c>
    </row>
    <row r="96" s="2" customFormat="1" ht="16.5" customHeight="1">
      <c r="A96" s="40"/>
      <c r="B96" s="41"/>
      <c r="C96" s="210" t="s">
        <v>196</v>
      </c>
      <c r="D96" s="210" t="s">
        <v>177</v>
      </c>
      <c r="E96" s="211" t="s">
        <v>459</v>
      </c>
      <c r="F96" s="212" t="s">
        <v>745</v>
      </c>
      <c r="G96" s="213" t="s">
        <v>734</v>
      </c>
      <c r="H96" s="214">
        <v>2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75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746</v>
      </c>
    </row>
    <row r="97" s="2" customFormat="1" ht="16.5" customHeight="1">
      <c r="A97" s="40"/>
      <c r="B97" s="41"/>
      <c r="C97" s="210" t="s">
        <v>200</v>
      </c>
      <c r="D97" s="210" t="s">
        <v>177</v>
      </c>
      <c r="E97" s="211" t="s">
        <v>747</v>
      </c>
      <c r="F97" s="212" t="s">
        <v>748</v>
      </c>
      <c r="G97" s="213" t="s">
        <v>734</v>
      </c>
      <c r="H97" s="214">
        <v>2</v>
      </c>
      <c r="I97" s="215"/>
      <c r="J97" s="216">
        <f>ROUND(I97*H97,2)</f>
        <v>0</v>
      </c>
      <c r="K97" s="217"/>
      <c r="L97" s="218"/>
      <c r="M97" s="219" t="s">
        <v>32</v>
      </c>
      <c r="N97" s="220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181</v>
      </c>
      <c r="AT97" s="223" t="s">
        <v>177</v>
      </c>
      <c r="AU97" s="223" t="s">
        <v>75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181</v>
      </c>
      <c r="BM97" s="223" t="s">
        <v>749</v>
      </c>
    </row>
    <row r="98" s="2" customFormat="1" ht="16.5" customHeight="1">
      <c r="A98" s="40"/>
      <c r="B98" s="41"/>
      <c r="C98" s="210" t="s">
        <v>206</v>
      </c>
      <c r="D98" s="210" t="s">
        <v>177</v>
      </c>
      <c r="E98" s="211" t="s">
        <v>750</v>
      </c>
      <c r="F98" s="212" t="s">
        <v>751</v>
      </c>
      <c r="G98" s="213" t="s">
        <v>734</v>
      </c>
      <c r="H98" s="214">
        <v>2</v>
      </c>
      <c r="I98" s="215"/>
      <c r="J98" s="216">
        <f>ROUND(I98*H98,2)</f>
        <v>0</v>
      </c>
      <c r="K98" s="217"/>
      <c r="L98" s="218"/>
      <c r="M98" s="219" t="s">
        <v>32</v>
      </c>
      <c r="N98" s="220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181</v>
      </c>
      <c r="AT98" s="223" t="s">
        <v>177</v>
      </c>
      <c r="AU98" s="223" t="s">
        <v>75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181</v>
      </c>
      <c r="BM98" s="223" t="s">
        <v>752</v>
      </c>
    </row>
    <row r="99" s="2" customFormat="1" ht="16.5" customHeight="1">
      <c r="A99" s="40"/>
      <c r="B99" s="41"/>
      <c r="C99" s="210" t="s">
        <v>210</v>
      </c>
      <c r="D99" s="210" t="s">
        <v>177</v>
      </c>
      <c r="E99" s="211" t="s">
        <v>753</v>
      </c>
      <c r="F99" s="212" t="s">
        <v>754</v>
      </c>
      <c r="G99" s="213" t="s">
        <v>180</v>
      </c>
      <c r="H99" s="214">
        <v>2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75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755</v>
      </c>
    </row>
    <row r="100" s="2" customFormat="1" ht="16.5" customHeight="1">
      <c r="A100" s="40"/>
      <c r="B100" s="41"/>
      <c r="C100" s="210" t="s">
        <v>218</v>
      </c>
      <c r="D100" s="210" t="s">
        <v>177</v>
      </c>
      <c r="E100" s="211" t="s">
        <v>756</v>
      </c>
      <c r="F100" s="212" t="s">
        <v>757</v>
      </c>
      <c r="G100" s="213" t="s">
        <v>734</v>
      </c>
      <c r="H100" s="214">
        <v>2</v>
      </c>
      <c r="I100" s="215"/>
      <c r="J100" s="216">
        <f>ROUND(I100*H100,2)</f>
        <v>0</v>
      </c>
      <c r="K100" s="217"/>
      <c r="L100" s="218"/>
      <c r="M100" s="219" t="s">
        <v>32</v>
      </c>
      <c r="N100" s="220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181</v>
      </c>
      <c r="AT100" s="223" t="s">
        <v>177</v>
      </c>
      <c r="AU100" s="223" t="s">
        <v>75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181</v>
      </c>
      <c r="BM100" s="223" t="s">
        <v>758</v>
      </c>
    </row>
    <row r="101" s="2" customFormat="1" ht="16.5" customHeight="1">
      <c r="A101" s="40"/>
      <c r="B101" s="41"/>
      <c r="C101" s="210" t="s">
        <v>222</v>
      </c>
      <c r="D101" s="210" t="s">
        <v>177</v>
      </c>
      <c r="E101" s="211" t="s">
        <v>759</v>
      </c>
      <c r="F101" s="212" t="s">
        <v>760</v>
      </c>
      <c r="G101" s="213" t="s">
        <v>734</v>
      </c>
      <c r="H101" s="214">
        <v>2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75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761</v>
      </c>
    </row>
    <row r="102" s="2" customFormat="1" ht="16.5" customHeight="1">
      <c r="A102" s="40"/>
      <c r="B102" s="41"/>
      <c r="C102" s="210" t="s">
        <v>226</v>
      </c>
      <c r="D102" s="210" t="s">
        <v>177</v>
      </c>
      <c r="E102" s="211" t="s">
        <v>762</v>
      </c>
      <c r="F102" s="212" t="s">
        <v>763</v>
      </c>
      <c r="G102" s="213" t="s">
        <v>734</v>
      </c>
      <c r="H102" s="214">
        <v>3</v>
      </c>
      <c r="I102" s="215"/>
      <c r="J102" s="216">
        <f>ROUND(I102*H102,2)</f>
        <v>0</v>
      </c>
      <c r="K102" s="217"/>
      <c r="L102" s="218"/>
      <c r="M102" s="219" t="s">
        <v>32</v>
      </c>
      <c r="N102" s="220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181</v>
      </c>
      <c r="AT102" s="223" t="s">
        <v>177</v>
      </c>
      <c r="AU102" s="223" t="s">
        <v>75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181</v>
      </c>
      <c r="BM102" s="223" t="s">
        <v>764</v>
      </c>
    </row>
    <row r="103" s="2" customFormat="1" ht="16.5" customHeight="1">
      <c r="A103" s="40"/>
      <c r="B103" s="41"/>
      <c r="C103" s="210" t="s">
        <v>230</v>
      </c>
      <c r="D103" s="210" t="s">
        <v>177</v>
      </c>
      <c r="E103" s="211" t="s">
        <v>765</v>
      </c>
      <c r="F103" s="212" t="s">
        <v>766</v>
      </c>
      <c r="G103" s="213" t="s">
        <v>734</v>
      </c>
      <c r="H103" s="214">
        <v>2</v>
      </c>
      <c r="I103" s="215"/>
      <c r="J103" s="216">
        <f>ROUND(I103*H103,2)</f>
        <v>0</v>
      </c>
      <c r="K103" s="217"/>
      <c r="L103" s="218"/>
      <c r="M103" s="219" t="s">
        <v>32</v>
      </c>
      <c r="N103" s="220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181</v>
      </c>
      <c r="AT103" s="223" t="s">
        <v>177</v>
      </c>
      <c r="AU103" s="223" t="s">
        <v>75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181</v>
      </c>
      <c r="BM103" s="223" t="s">
        <v>767</v>
      </c>
    </row>
    <row r="104" s="2" customFormat="1" ht="16.5" customHeight="1">
      <c r="A104" s="40"/>
      <c r="B104" s="41"/>
      <c r="C104" s="210" t="s">
        <v>253</v>
      </c>
      <c r="D104" s="210" t="s">
        <v>177</v>
      </c>
      <c r="E104" s="211" t="s">
        <v>768</v>
      </c>
      <c r="F104" s="212" t="s">
        <v>769</v>
      </c>
      <c r="G104" s="213" t="s">
        <v>180</v>
      </c>
      <c r="H104" s="214">
        <v>1</v>
      </c>
      <c r="I104" s="215"/>
      <c r="J104" s="216">
        <f>ROUND(I104*H104,2)</f>
        <v>0</v>
      </c>
      <c r="K104" s="217"/>
      <c r="L104" s="218"/>
      <c r="M104" s="219" t="s">
        <v>32</v>
      </c>
      <c r="N104" s="220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181</v>
      </c>
      <c r="AT104" s="223" t="s">
        <v>177</v>
      </c>
      <c r="AU104" s="223" t="s">
        <v>75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181</v>
      </c>
      <c r="BM104" s="223" t="s">
        <v>770</v>
      </c>
    </row>
    <row r="105" s="2" customFormat="1" ht="16.5" customHeight="1">
      <c r="A105" s="40"/>
      <c r="B105" s="41"/>
      <c r="C105" s="210" t="s">
        <v>234</v>
      </c>
      <c r="D105" s="210" t="s">
        <v>177</v>
      </c>
      <c r="E105" s="211" t="s">
        <v>771</v>
      </c>
      <c r="F105" s="212" t="s">
        <v>772</v>
      </c>
      <c r="G105" s="213" t="s">
        <v>180</v>
      </c>
      <c r="H105" s="214">
        <v>3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75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773</v>
      </c>
    </row>
    <row r="106" s="2" customFormat="1" ht="16.5" customHeight="1">
      <c r="A106" s="40"/>
      <c r="B106" s="41"/>
      <c r="C106" s="210" t="s">
        <v>8</v>
      </c>
      <c r="D106" s="210" t="s">
        <v>177</v>
      </c>
      <c r="E106" s="211" t="s">
        <v>774</v>
      </c>
      <c r="F106" s="212" t="s">
        <v>775</v>
      </c>
      <c r="G106" s="213" t="s">
        <v>180</v>
      </c>
      <c r="H106" s="214">
        <v>2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75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776</v>
      </c>
    </row>
    <row r="107" s="2" customFormat="1" ht="16.5" customHeight="1">
      <c r="A107" s="40"/>
      <c r="B107" s="41"/>
      <c r="C107" s="210" t="s">
        <v>241</v>
      </c>
      <c r="D107" s="210" t="s">
        <v>177</v>
      </c>
      <c r="E107" s="211" t="s">
        <v>777</v>
      </c>
      <c r="F107" s="212" t="s">
        <v>778</v>
      </c>
      <c r="G107" s="213" t="s">
        <v>180</v>
      </c>
      <c r="H107" s="214">
        <v>1</v>
      </c>
      <c r="I107" s="215"/>
      <c r="J107" s="216">
        <f>ROUND(I107*H107,2)</f>
        <v>0</v>
      </c>
      <c r="K107" s="217"/>
      <c r="L107" s="218"/>
      <c r="M107" s="219" t="s">
        <v>32</v>
      </c>
      <c r="N107" s="220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181</v>
      </c>
      <c r="AT107" s="223" t="s">
        <v>177</v>
      </c>
      <c r="AU107" s="223" t="s">
        <v>75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181</v>
      </c>
      <c r="BM107" s="223" t="s">
        <v>779</v>
      </c>
    </row>
    <row r="108" s="2" customFormat="1" ht="16.5" customHeight="1">
      <c r="A108" s="40"/>
      <c r="B108" s="41"/>
      <c r="C108" s="210" t="s">
        <v>245</v>
      </c>
      <c r="D108" s="210" t="s">
        <v>177</v>
      </c>
      <c r="E108" s="211" t="s">
        <v>780</v>
      </c>
      <c r="F108" s="212" t="s">
        <v>781</v>
      </c>
      <c r="G108" s="213" t="s">
        <v>734</v>
      </c>
      <c r="H108" s="214">
        <v>2</v>
      </c>
      <c r="I108" s="215"/>
      <c r="J108" s="216">
        <f>ROUND(I108*H108,2)</f>
        <v>0</v>
      </c>
      <c r="K108" s="217"/>
      <c r="L108" s="218"/>
      <c r="M108" s="219" t="s">
        <v>32</v>
      </c>
      <c r="N108" s="220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181</v>
      </c>
      <c r="AT108" s="223" t="s">
        <v>177</v>
      </c>
      <c r="AU108" s="223" t="s">
        <v>75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181</v>
      </c>
      <c r="BM108" s="223" t="s">
        <v>782</v>
      </c>
    </row>
    <row r="109" s="2" customFormat="1" ht="16.5" customHeight="1">
      <c r="A109" s="40"/>
      <c r="B109" s="41"/>
      <c r="C109" s="210" t="s">
        <v>249</v>
      </c>
      <c r="D109" s="210" t="s">
        <v>177</v>
      </c>
      <c r="E109" s="211" t="s">
        <v>783</v>
      </c>
      <c r="F109" s="212" t="s">
        <v>784</v>
      </c>
      <c r="G109" s="213" t="s">
        <v>180</v>
      </c>
      <c r="H109" s="214">
        <v>2</v>
      </c>
      <c r="I109" s="215"/>
      <c r="J109" s="216">
        <f>ROUND(I109*H109,2)</f>
        <v>0</v>
      </c>
      <c r="K109" s="217"/>
      <c r="L109" s="218"/>
      <c r="M109" s="219" t="s">
        <v>32</v>
      </c>
      <c r="N109" s="220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181</v>
      </c>
      <c r="AT109" s="223" t="s">
        <v>177</v>
      </c>
      <c r="AU109" s="223" t="s">
        <v>75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181</v>
      </c>
      <c r="BM109" s="223" t="s">
        <v>785</v>
      </c>
    </row>
    <row r="110" s="2" customFormat="1" ht="16.5" customHeight="1">
      <c r="A110" s="40"/>
      <c r="B110" s="41"/>
      <c r="C110" s="210" t="s">
        <v>257</v>
      </c>
      <c r="D110" s="210" t="s">
        <v>177</v>
      </c>
      <c r="E110" s="211" t="s">
        <v>786</v>
      </c>
      <c r="F110" s="212" t="s">
        <v>787</v>
      </c>
      <c r="G110" s="213" t="s">
        <v>180</v>
      </c>
      <c r="H110" s="214">
        <v>9</v>
      </c>
      <c r="I110" s="215"/>
      <c r="J110" s="216">
        <f>ROUND(I110*H110,2)</f>
        <v>0</v>
      </c>
      <c r="K110" s="217"/>
      <c r="L110" s="218"/>
      <c r="M110" s="286" t="s">
        <v>32</v>
      </c>
      <c r="N110" s="287" t="s">
        <v>46</v>
      </c>
      <c r="O110" s="242"/>
      <c r="P110" s="243">
        <f>O110*H110</f>
        <v>0</v>
      </c>
      <c r="Q110" s="243">
        <v>0</v>
      </c>
      <c r="R110" s="243">
        <f>Q110*H110</f>
        <v>0</v>
      </c>
      <c r="S110" s="243">
        <v>0</v>
      </c>
      <c r="T110" s="24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181</v>
      </c>
      <c r="AT110" s="223" t="s">
        <v>177</v>
      </c>
      <c r="AU110" s="223" t="s">
        <v>75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181</v>
      </c>
      <c r="BM110" s="223" t="s">
        <v>788</v>
      </c>
    </row>
    <row r="111" s="2" customFormat="1" ht="6.96" customHeight="1">
      <c r="A111" s="40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6"/>
      <c r="M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</sheetData>
  <sheetProtection sheet="1" autoFilter="0" formatColumns="0" formatRows="0" objects="1" scenarios="1" spinCount="100000" saltValue="Aq8dEheZ1WZIZvR/3C6aX6vy27aZJ4ysWtNyOPBrdKhCHKCsQzZ2zZZ2ZVTVtiY4kL7/0zodOI5x7+XVDQjVBQ==" hashValue="KY+nbmu145cavP4VlIzvBDUKv7lz91A5wx8qT6g9+eKbUkFAyCOhsZj0Yg/Y7i3UMknv0KIumR11orDgPPYeFA==" algorithmName="SHA-512" password="CC35"/>
  <autoFilter ref="C90:K11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789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ROUND((SUM(BE92:BE114)),  2)</f>
        <v>0</v>
      </c>
      <c r="G37" s="40"/>
      <c r="H37" s="40"/>
      <c r="I37" s="160">
        <v>0.20999999999999999</v>
      </c>
      <c r="J37" s="159">
        <f>ROUND(((SUM(BE92:BE114))*I37),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ROUND((SUM(BF92:BF114)),  2)</f>
        <v>0</v>
      </c>
      <c r="G38" s="40"/>
      <c r="H38" s="40"/>
      <c r="I38" s="160">
        <v>0.14999999999999999</v>
      </c>
      <c r="J38" s="159">
        <f>ROUND(((SUM(BF92:BF114))*I38),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ROUND((SUM(BG92:BG114)),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ROUND((SUM(BH92:BH114)),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ROUND((SUM(BI92:BI114)),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03.1 - Technologická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153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03.1 - Technologická část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SUM(P94:P114)</f>
        <v>0</v>
      </c>
      <c r="Q93" s="204"/>
      <c r="R93" s="205">
        <f>SUM(R94:R114)</f>
        <v>0</v>
      </c>
      <c r="S93" s="204"/>
      <c r="T93" s="206">
        <f>SUM(T94:T114)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SUM(BK94:BK114)</f>
        <v>0</v>
      </c>
    </row>
    <row r="94" s="2" customFormat="1" ht="16.5" customHeight="1">
      <c r="A94" s="40"/>
      <c r="B94" s="41"/>
      <c r="C94" s="230" t="s">
        <v>82</v>
      </c>
      <c r="D94" s="230" t="s">
        <v>201</v>
      </c>
      <c r="E94" s="231" t="s">
        <v>790</v>
      </c>
      <c r="F94" s="232" t="s">
        <v>791</v>
      </c>
      <c r="G94" s="233" t="s">
        <v>792</v>
      </c>
      <c r="H94" s="234">
        <v>10</v>
      </c>
      <c r="I94" s="235"/>
      <c r="J94" s="236">
        <f>ROUND(I94*H94,2)</f>
        <v>0</v>
      </c>
      <c r="K94" s="237"/>
      <c r="L94" s="46"/>
      <c r="M94" s="238" t="s">
        <v>32</v>
      </c>
      <c r="N94" s="239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204</v>
      </c>
      <c r="AT94" s="223" t="s">
        <v>201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204</v>
      </c>
      <c r="BM94" s="223" t="s">
        <v>793</v>
      </c>
    </row>
    <row r="95" s="2" customFormat="1" ht="21.75" customHeight="1">
      <c r="A95" s="40"/>
      <c r="B95" s="41"/>
      <c r="C95" s="210" t="s">
        <v>84</v>
      </c>
      <c r="D95" s="210" t="s">
        <v>177</v>
      </c>
      <c r="E95" s="211" t="s">
        <v>794</v>
      </c>
      <c r="F95" s="212" t="s">
        <v>795</v>
      </c>
      <c r="G95" s="213" t="s">
        <v>792</v>
      </c>
      <c r="H95" s="214">
        <v>5</v>
      </c>
      <c r="I95" s="215"/>
      <c r="J95" s="216">
        <f>ROUND(I95*H95,2)</f>
        <v>0</v>
      </c>
      <c r="K95" s="217"/>
      <c r="L95" s="218"/>
      <c r="M95" s="219" t="s">
        <v>32</v>
      </c>
      <c r="N95" s="220" t="s">
        <v>46</v>
      </c>
      <c r="O95" s="8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3" t="s">
        <v>181</v>
      </c>
      <c r="AT95" s="223" t="s">
        <v>177</v>
      </c>
      <c r="AU95" s="223" t="s">
        <v>82</v>
      </c>
      <c r="AY95" s="18" t="s">
        <v>176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8" t="s">
        <v>82</v>
      </c>
      <c r="BK95" s="224">
        <f>ROUND(I95*H95,2)</f>
        <v>0</v>
      </c>
      <c r="BL95" s="18" t="s">
        <v>181</v>
      </c>
      <c r="BM95" s="223" t="s">
        <v>796</v>
      </c>
    </row>
    <row r="96" s="2" customFormat="1" ht="21.75" customHeight="1">
      <c r="A96" s="40"/>
      <c r="B96" s="41"/>
      <c r="C96" s="210" t="s">
        <v>90</v>
      </c>
      <c r="D96" s="210" t="s">
        <v>177</v>
      </c>
      <c r="E96" s="211" t="s">
        <v>797</v>
      </c>
      <c r="F96" s="212" t="s">
        <v>798</v>
      </c>
      <c r="G96" s="213" t="s">
        <v>792</v>
      </c>
      <c r="H96" s="214">
        <v>5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799</v>
      </c>
    </row>
    <row r="97" s="2" customFormat="1" ht="16.5" customHeight="1">
      <c r="A97" s="40"/>
      <c r="B97" s="41"/>
      <c r="C97" s="210" t="s">
        <v>95</v>
      </c>
      <c r="D97" s="210" t="s">
        <v>177</v>
      </c>
      <c r="E97" s="211" t="s">
        <v>800</v>
      </c>
      <c r="F97" s="212" t="s">
        <v>801</v>
      </c>
      <c r="G97" s="213" t="s">
        <v>792</v>
      </c>
      <c r="H97" s="214">
        <v>5</v>
      </c>
      <c r="I97" s="215"/>
      <c r="J97" s="216">
        <f>ROUND(I97*H97,2)</f>
        <v>0</v>
      </c>
      <c r="K97" s="217"/>
      <c r="L97" s="218"/>
      <c r="M97" s="219" t="s">
        <v>32</v>
      </c>
      <c r="N97" s="220" t="s">
        <v>46</v>
      </c>
      <c r="O97" s="86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3" t="s">
        <v>181</v>
      </c>
      <c r="AT97" s="223" t="s">
        <v>177</v>
      </c>
      <c r="AU97" s="223" t="s">
        <v>82</v>
      </c>
      <c r="AY97" s="18" t="s">
        <v>176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82</v>
      </c>
      <c r="BK97" s="224">
        <f>ROUND(I97*H97,2)</f>
        <v>0</v>
      </c>
      <c r="BL97" s="18" t="s">
        <v>181</v>
      </c>
      <c r="BM97" s="223" t="s">
        <v>802</v>
      </c>
    </row>
    <row r="98" s="2" customFormat="1" ht="16.5" customHeight="1">
      <c r="A98" s="40"/>
      <c r="B98" s="41"/>
      <c r="C98" s="230" t="s">
        <v>196</v>
      </c>
      <c r="D98" s="230" t="s">
        <v>201</v>
      </c>
      <c r="E98" s="231" t="s">
        <v>803</v>
      </c>
      <c r="F98" s="232" t="s">
        <v>804</v>
      </c>
      <c r="G98" s="233" t="s">
        <v>792</v>
      </c>
      <c r="H98" s="234">
        <v>55</v>
      </c>
      <c r="I98" s="235"/>
      <c r="J98" s="236">
        <f>ROUND(I98*H98,2)</f>
        <v>0</v>
      </c>
      <c r="K98" s="237"/>
      <c r="L98" s="46"/>
      <c r="M98" s="238" t="s">
        <v>32</v>
      </c>
      <c r="N98" s="239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204</v>
      </c>
      <c r="AT98" s="223" t="s">
        <v>201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204</v>
      </c>
      <c r="BM98" s="223" t="s">
        <v>805</v>
      </c>
    </row>
    <row r="99" s="2" customFormat="1" ht="21.75" customHeight="1">
      <c r="A99" s="40"/>
      <c r="B99" s="41"/>
      <c r="C99" s="210" t="s">
        <v>200</v>
      </c>
      <c r="D99" s="210" t="s">
        <v>177</v>
      </c>
      <c r="E99" s="211" t="s">
        <v>806</v>
      </c>
      <c r="F99" s="212" t="s">
        <v>807</v>
      </c>
      <c r="G99" s="213" t="s">
        <v>792</v>
      </c>
      <c r="H99" s="214">
        <v>55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808</v>
      </c>
    </row>
    <row r="100" s="2" customFormat="1" ht="16.5" customHeight="1">
      <c r="A100" s="40"/>
      <c r="B100" s="41"/>
      <c r="C100" s="230" t="s">
        <v>206</v>
      </c>
      <c r="D100" s="230" t="s">
        <v>201</v>
      </c>
      <c r="E100" s="231" t="s">
        <v>809</v>
      </c>
      <c r="F100" s="232" t="s">
        <v>810</v>
      </c>
      <c r="G100" s="233" t="s">
        <v>792</v>
      </c>
      <c r="H100" s="234">
        <v>5</v>
      </c>
      <c r="I100" s="235"/>
      <c r="J100" s="236">
        <f>ROUND(I100*H100,2)</f>
        <v>0</v>
      </c>
      <c r="K100" s="237"/>
      <c r="L100" s="46"/>
      <c r="M100" s="238" t="s">
        <v>32</v>
      </c>
      <c r="N100" s="239" t="s">
        <v>46</v>
      </c>
      <c r="O100" s="8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3" t="s">
        <v>204</v>
      </c>
      <c r="AT100" s="223" t="s">
        <v>201</v>
      </c>
      <c r="AU100" s="223" t="s">
        <v>82</v>
      </c>
      <c r="AY100" s="18" t="s">
        <v>176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82</v>
      </c>
      <c r="BK100" s="224">
        <f>ROUND(I100*H100,2)</f>
        <v>0</v>
      </c>
      <c r="BL100" s="18" t="s">
        <v>204</v>
      </c>
      <c r="BM100" s="223" t="s">
        <v>811</v>
      </c>
    </row>
    <row r="101" s="2" customFormat="1" ht="16.5" customHeight="1">
      <c r="A101" s="40"/>
      <c r="B101" s="41"/>
      <c r="C101" s="210" t="s">
        <v>210</v>
      </c>
      <c r="D101" s="210" t="s">
        <v>177</v>
      </c>
      <c r="E101" s="211" t="s">
        <v>812</v>
      </c>
      <c r="F101" s="212" t="s">
        <v>813</v>
      </c>
      <c r="G101" s="213" t="s">
        <v>792</v>
      </c>
      <c r="H101" s="214">
        <v>5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814</v>
      </c>
    </row>
    <row r="102" s="2" customFormat="1" ht="24.15" customHeight="1">
      <c r="A102" s="40"/>
      <c r="B102" s="41"/>
      <c r="C102" s="230" t="s">
        <v>214</v>
      </c>
      <c r="D102" s="230" t="s">
        <v>201</v>
      </c>
      <c r="E102" s="231" t="s">
        <v>815</v>
      </c>
      <c r="F102" s="232" t="s">
        <v>816</v>
      </c>
      <c r="G102" s="233" t="s">
        <v>792</v>
      </c>
      <c r="H102" s="234">
        <v>100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817</v>
      </c>
    </row>
    <row r="103" s="2" customFormat="1" ht="55.5" customHeight="1">
      <c r="A103" s="40"/>
      <c r="B103" s="41"/>
      <c r="C103" s="230" t="s">
        <v>218</v>
      </c>
      <c r="D103" s="230" t="s">
        <v>201</v>
      </c>
      <c r="E103" s="231" t="s">
        <v>818</v>
      </c>
      <c r="F103" s="232" t="s">
        <v>819</v>
      </c>
      <c r="G103" s="233" t="s">
        <v>792</v>
      </c>
      <c r="H103" s="234">
        <v>190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204</v>
      </c>
      <c r="AT103" s="223" t="s">
        <v>201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204</v>
      </c>
      <c r="BM103" s="223" t="s">
        <v>820</v>
      </c>
    </row>
    <row r="104" s="2" customFormat="1" ht="21.75" customHeight="1">
      <c r="A104" s="40"/>
      <c r="B104" s="41"/>
      <c r="C104" s="210" t="s">
        <v>222</v>
      </c>
      <c r="D104" s="210" t="s">
        <v>177</v>
      </c>
      <c r="E104" s="211" t="s">
        <v>821</v>
      </c>
      <c r="F104" s="212" t="s">
        <v>822</v>
      </c>
      <c r="G104" s="213" t="s">
        <v>792</v>
      </c>
      <c r="H104" s="214">
        <v>95</v>
      </c>
      <c r="I104" s="215"/>
      <c r="J104" s="216">
        <f>ROUND(I104*H104,2)</f>
        <v>0</v>
      </c>
      <c r="K104" s="217"/>
      <c r="L104" s="218"/>
      <c r="M104" s="219" t="s">
        <v>32</v>
      </c>
      <c r="N104" s="220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181</v>
      </c>
      <c r="AT104" s="223" t="s">
        <v>177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181</v>
      </c>
      <c r="BM104" s="223" t="s">
        <v>823</v>
      </c>
    </row>
    <row r="105" s="2" customFormat="1" ht="21.75" customHeight="1">
      <c r="A105" s="40"/>
      <c r="B105" s="41"/>
      <c r="C105" s="210" t="s">
        <v>226</v>
      </c>
      <c r="D105" s="210" t="s">
        <v>177</v>
      </c>
      <c r="E105" s="211" t="s">
        <v>824</v>
      </c>
      <c r="F105" s="212" t="s">
        <v>825</v>
      </c>
      <c r="G105" s="213" t="s">
        <v>792</v>
      </c>
      <c r="H105" s="214">
        <v>190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826</v>
      </c>
    </row>
    <row r="106" s="2" customFormat="1" ht="21.75" customHeight="1">
      <c r="A106" s="40"/>
      <c r="B106" s="41"/>
      <c r="C106" s="210" t="s">
        <v>230</v>
      </c>
      <c r="D106" s="210" t="s">
        <v>177</v>
      </c>
      <c r="E106" s="211" t="s">
        <v>827</v>
      </c>
      <c r="F106" s="212" t="s">
        <v>828</v>
      </c>
      <c r="G106" s="213" t="s">
        <v>792</v>
      </c>
      <c r="H106" s="214">
        <v>5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829</v>
      </c>
    </row>
    <row r="107" s="2" customFormat="1" ht="21.75" customHeight="1">
      <c r="A107" s="40"/>
      <c r="B107" s="41"/>
      <c r="C107" s="230" t="s">
        <v>234</v>
      </c>
      <c r="D107" s="230" t="s">
        <v>201</v>
      </c>
      <c r="E107" s="231" t="s">
        <v>830</v>
      </c>
      <c r="F107" s="232" t="s">
        <v>831</v>
      </c>
      <c r="G107" s="233" t="s">
        <v>180</v>
      </c>
      <c r="H107" s="234">
        <v>4</v>
      </c>
      <c r="I107" s="235"/>
      <c r="J107" s="236">
        <f>ROUND(I107*H107,2)</f>
        <v>0</v>
      </c>
      <c r="K107" s="237"/>
      <c r="L107" s="46"/>
      <c r="M107" s="238" t="s">
        <v>32</v>
      </c>
      <c r="N107" s="239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204</v>
      </c>
      <c r="AT107" s="223" t="s">
        <v>201</v>
      </c>
      <c r="AU107" s="223" t="s">
        <v>82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204</v>
      </c>
      <c r="BM107" s="223" t="s">
        <v>832</v>
      </c>
    </row>
    <row r="108" s="2" customFormat="1" ht="44.25" customHeight="1">
      <c r="A108" s="40"/>
      <c r="B108" s="41"/>
      <c r="C108" s="230" t="s">
        <v>8</v>
      </c>
      <c r="D108" s="230" t="s">
        <v>201</v>
      </c>
      <c r="E108" s="231" t="s">
        <v>833</v>
      </c>
      <c r="F108" s="232" t="s">
        <v>834</v>
      </c>
      <c r="G108" s="233" t="s">
        <v>180</v>
      </c>
      <c r="H108" s="234">
        <v>6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204</v>
      </c>
      <c r="AT108" s="223" t="s">
        <v>201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204</v>
      </c>
      <c r="BM108" s="223" t="s">
        <v>835</v>
      </c>
    </row>
    <row r="109" s="2" customFormat="1" ht="44.25" customHeight="1">
      <c r="A109" s="40"/>
      <c r="B109" s="41"/>
      <c r="C109" s="230" t="s">
        <v>241</v>
      </c>
      <c r="D109" s="230" t="s">
        <v>201</v>
      </c>
      <c r="E109" s="231" t="s">
        <v>836</v>
      </c>
      <c r="F109" s="232" t="s">
        <v>837</v>
      </c>
      <c r="G109" s="233" t="s">
        <v>180</v>
      </c>
      <c r="H109" s="234">
        <v>4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838</v>
      </c>
      <c r="AT109" s="223" t="s">
        <v>201</v>
      </c>
      <c r="AU109" s="223" t="s">
        <v>82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838</v>
      </c>
      <c r="BM109" s="223" t="s">
        <v>839</v>
      </c>
    </row>
    <row r="110" s="2" customFormat="1" ht="24.15" customHeight="1">
      <c r="A110" s="40"/>
      <c r="B110" s="41"/>
      <c r="C110" s="210" t="s">
        <v>245</v>
      </c>
      <c r="D110" s="210" t="s">
        <v>177</v>
      </c>
      <c r="E110" s="211" t="s">
        <v>840</v>
      </c>
      <c r="F110" s="212" t="s">
        <v>841</v>
      </c>
      <c r="G110" s="213" t="s">
        <v>180</v>
      </c>
      <c r="H110" s="214">
        <v>4</v>
      </c>
      <c r="I110" s="215"/>
      <c r="J110" s="216">
        <f>ROUND(I110*H110,2)</f>
        <v>0</v>
      </c>
      <c r="K110" s="217"/>
      <c r="L110" s="218"/>
      <c r="M110" s="219" t="s">
        <v>32</v>
      </c>
      <c r="N110" s="220" t="s">
        <v>46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838</v>
      </c>
      <c r="AT110" s="223" t="s">
        <v>177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838</v>
      </c>
      <c r="BM110" s="223" t="s">
        <v>842</v>
      </c>
    </row>
    <row r="111" s="2" customFormat="1" ht="44.25" customHeight="1">
      <c r="A111" s="40"/>
      <c r="B111" s="41"/>
      <c r="C111" s="230" t="s">
        <v>249</v>
      </c>
      <c r="D111" s="230" t="s">
        <v>201</v>
      </c>
      <c r="E111" s="231" t="s">
        <v>843</v>
      </c>
      <c r="F111" s="232" t="s">
        <v>844</v>
      </c>
      <c r="G111" s="233" t="s">
        <v>180</v>
      </c>
      <c r="H111" s="234">
        <v>2</v>
      </c>
      <c r="I111" s="235"/>
      <c r="J111" s="236">
        <f>ROUND(I111*H111,2)</f>
        <v>0</v>
      </c>
      <c r="K111" s="237"/>
      <c r="L111" s="46"/>
      <c r="M111" s="238" t="s">
        <v>32</v>
      </c>
      <c r="N111" s="239" t="s">
        <v>46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204</v>
      </c>
      <c r="AT111" s="223" t="s">
        <v>201</v>
      </c>
      <c r="AU111" s="223" t="s">
        <v>82</v>
      </c>
      <c r="AY111" s="18" t="s">
        <v>176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82</v>
      </c>
      <c r="BK111" s="224">
        <f>ROUND(I111*H111,2)</f>
        <v>0</v>
      </c>
      <c r="BL111" s="18" t="s">
        <v>204</v>
      </c>
      <c r="BM111" s="223" t="s">
        <v>845</v>
      </c>
    </row>
    <row r="112" s="2" customFormat="1" ht="49.05" customHeight="1">
      <c r="A112" s="40"/>
      <c r="B112" s="41"/>
      <c r="C112" s="230" t="s">
        <v>253</v>
      </c>
      <c r="D112" s="230" t="s">
        <v>201</v>
      </c>
      <c r="E112" s="231" t="s">
        <v>846</v>
      </c>
      <c r="F112" s="232" t="s">
        <v>847</v>
      </c>
      <c r="G112" s="233" t="s">
        <v>180</v>
      </c>
      <c r="H112" s="234">
        <v>8</v>
      </c>
      <c r="I112" s="235"/>
      <c r="J112" s="236">
        <f>ROUND(I112*H112,2)</f>
        <v>0</v>
      </c>
      <c r="K112" s="237"/>
      <c r="L112" s="46"/>
      <c r="M112" s="238" t="s">
        <v>32</v>
      </c>
      <c r="N112" s="239" t="s">
        <v>46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204</v>
      </c>
      <c r="AT112" s="223" t="s">
        <v>201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204</v>
      </c>
      <c r="BM112" s="223" t="s">
        <v>848</v>
      </c>
    </row>
    <row r="113" s="2" customFormat="1" ht="16.5" customHeight="1">
      <c r="A113" s="40"/>
      <c r="B113" s="41"/>
      <c r="C113" s="230" t="s">
        <v>257</v>
      </c>
      <c r="D113" s="230" t="s">
        <v>201</v>
      </c>
      <c r="E113" s="231" t="s">
        <v>849</v>
      </c>
      <c r="F113" s="232" t="s">
        <v>850</v>
      </c>
      <c r="G113" s="233" t="s">
        <v>180</v>
      </c>
      <c r="H113" s="234">
        <v>3</v>
      </c>
      <c r="I113" s="235"/>
      <c r="J113" s="236">
        <f>ROUND(I113*H113,2)</f>
        <v>0</v>
      </c>
      <c r="K113" s="237"/>
      <c r="L113" s="46"/>
      <c r="M113" s="238" t="s">
        <v>32</v>
      </c>
      <c r="N113" s="239" t="s">
        <v>46</v>
      </c>
      <c r="O113" s="86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204</v>
      </c>
      <c r="AT113" s="223" t="s">
        <v>201</v>
      </c>
      <c r="AU113" s="223" t="s">
        <v>82</v>
      </c>
      <c r="AY113" s="18" t="s">
        <v>176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82</v>
      </c>
      <c r="BK113" s="224">
        <f>ROUND(I113*H113,2)</f>
        <v>0</v>
      </c>
      <c r="BL113" s="18" t="s">
        <v>204</v>
      </c>
      <c r="BM113" s="223" t="s">
        <v>851</v>
      </c>
    </row>
    <row r="114" s="2" customFormat="1" ht="49.05" customHeight="1">
      <c r="A114" s="40"/>
      <c r="B114" s="41"/>
      <c r="C114" s="230" t="s">
        <v>7</v>
      </c>
      <c r="D114" s="230" t="s">
        <v>201</v>
      </c>
      <c r="E114" s="231" t="s">
        <v>852</v>
      </c>
      <c r="F114" s="232" t="s">
        <v>853</v>
      </c>
      <c r="G114" s="233" t="s">
        <v>180</v>
      </c>
      <c r="H114" s="234">
        <v>13</v>
      </c>
      <c r="I114" s="235"/>
      <c r="J114" s="236">
        <f>ROUND(I114*H114,2)</f>
        <v>0</v>
      </c>
      <c r="K114" s="237"/>
      <c r="L114" s="46"/>
      <c r="M114" s="240" t="s">
        <v>32</v>
      </c>
      <c r="N114" s="241" t="s">
        <v>46</v>
      </c>
      <c r="O114" s="242"/>
      <c r="P114" s="243">
        <f>O114*H114</f>
        <v>0</v>
      </c>
      <c r="Q114" s="243">
        <v>0</v>
      </c>
      <c r="R114" s="243">
        <f>Q114*H114</f>
        <v>0</v>
      </c>
      <c r="S114" s="243">
        <v>0</v>
      </c>
      <c r="T114" s="24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204</v>
      </c>
      <c r="AT114" s="223" t="s">
        <v>201</v>
      </c>
      <c r="AU114" s="223" t="s">
        <v>82</v>
      </c>
      <c r="AY114" s="18" t="s">
        <v>176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82</v>
      </c>
      <c r="BK114" s="224">
        <f>ROUND(I114*H114,2)</f>
        <v>0</v>
      </c>
      <c r="BL114" s="18" t="s">
        <v>204</v>
      </c>
      <c r="BM114" s="223" t="s">
        <v>854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2samHa5kQV+3ZSoBVBnlcFgE6PZr6rNKrkYXkhXuYSipvKnRW4j5XowXIzb+VHjwvNwIz+UdwHQxiBocKEU04g==" hashValue="UyVu76+0YHvVXdzmY7zClICTTvbJfQlhKXFQGEGP5fS3Dt4lQQWbCZmIe1zLbb52ljby92JoGQsQWIzvE8P5Yg==" algorithmName="SHA-512" password="CC35"/>
  <autoFilter ref="C91:K11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855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ROUND((SUM(BE100:BE184)),  2)</f>
        <v>0</v>
      </c>
      <c r="G37" s="40"/>
      <c r="H37" s="40"/>
      <c r="I37" s="160">
        <v>0.20999999999999999</v>
      </c>
      <c r="J37" s="159">
        <f>ROUND(((SUM(BE100:BE184))*I37),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ROUND((SUM(BF100:BF184)),  2)</f>
        <v>0</v>
      </c>
      <c r="G38" s="40"/>
      <c r="H38" s="40"/>
      <c r="I38" s="160">
        <v>0.14999999999999999</v>
      </c>
      <c r="J38" s="159">
        <f>ROUND(((SUM(BF100:BF184))*I38),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ROUND((SUM(BG100:BG184)),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ROUND((SUM(BH100:BH184)),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ROUND((SUM(BI100:BI184)),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03.2 - Stavební část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856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857</v>
      </c>
      <c r="E69" s="181"/>
      <c r="F69" s="181"/>
      <c r="G69" s="181"/>
      <c r="H69" s="181"/>
      <c r="I69" s="181"/>
      <c r="J69" s="182">
        <f>J114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628</v>
      </c>
      <c r="E70" s="181"/>
      <c r="F70" s="181"/>
      <c r="G70" s="181"/>
      <c r="H70" s="181"/>
      <c r="I70" s="181"/>
      <c r="J70" s="182">
        <f>J119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45"/>
      <c r="C71" s="126"/>
      <c r="D71" s="246" t="s">
        <v>629</v>
      </c>
      <c r="E71" s="247"/>
      <c r="F71" s="247"/>
      <c r="G71" s="247"/>
      <c r="H71" s="247"/>
      <c r="I71" s="247"/>
      <c r="J71" s="248">
        <f>J120</f>
        <v>0</v>
      </c>
      <c r="K71" s="126"/>
      <c r="L71" s="24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45"/>
      <c r="C72" s="126"/>
      <c r="D72" s="246" t="s">
        <v>632</v>
      </c>
      <c r="E72" s="247"/>
      <c r="F72" s="247"/>
      <c r="G72" s="247"/>
      <c r="H72" s="247"/>
      <c r="I72" s="247"/>
      <c r="J72" s="248">
        <f>J146</f>
        <v>0</v>
      </c>
      <c r="K72" s="126"/>
      <c r="L72" s="24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78"/>
      <c r="C73" s="179"/>
      <c r="D73" s="180" t="s">
        <v>636</v>
      </c>
      <c r="E73" s="181"/>
      <c r="F73" s="181"/>
      <c r="G73" s="181"/>
      <c r="H73" s="181"/>
      <c r="I73" s="181"/>
      <c r="J73" s="182">
        <f>J155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2" customFormat="1" ht="19.92" customHeight="1">
      <c r="A74" s="12"/>
      <c r="B74" s="245"/>
      <c r="C74" s="126"/>
      <c r="D74" s="246" t="s">
        <v>637</v>
      </c>
      <c r="E74" s="247"/>
      <c r="F74" s="247"/>
      <c r="G74" s="247"/>
      <c r="H74" s="247"/>
      <c r="I74" s="247"/>
      <c r="J74" s="248">
        <f>J156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78"/>
      <c r="C75" s="179"/>
      <c r="D75" s="180" t="s">
        <v>858</v>
      </c>
      <c r="E75" s="181"/>
      <c r="F75" s="181"/>
      <c r="G75" s="181"/>
      <c r="H75" s="181"/>
      <c r="I75" s="181"/>
      <c r="J75" s="182">
        <f>J179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2" customFormat="1" ht="19.92" customHeight="1">
      <c r="A76" s="12"/>
      <c r="B76" s="245"/>
      <c r="C76" s="126"/>
      <c r="D76" s="246" t="s">
        <v>859</v>
      </c>
      <c r="E76" s="247"/>
      <c r="F76" s="247"/>
      <c r="G76" s="247"/>
      <c r="H76" s="247"/>
      <c r="I76" s="247"/>
      <c r="J76" s="248">
        <f>J180</f>
        <v>0</v>
      </c>
      <c r="K76" s="126"/>
      <c r="L76" s="249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161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Oprava PZS v ŽST Litoměřice horní nádraží</v>
      </c>
      <c r="F86" s="33"/>
      <c r="G86" s="33"/>
      <c r="H86" s="33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2"/>
      <c r="C87" s="33" t="s">
        <v>150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1" customFormat="1" ht="16.5" customHeight="1">
      <c r="B88" s="22"/>
      <c r="C88" s="23"/>
      <c r="D88" s="23"/>
      <c r="E88" s="172" t="s">
        <v>151</v>
      </c>
      <c r="F88" s="23"/>
      <c r="G88" s="23"/>
      <c r="H88" s="23"/>
      <c r="I88" s="23"/>
      <c r="J88" s="23"/>
      <c r="K88" s="23"/>
      <c r="L88" s="21"/>
    </row>
    <row r="89" s="1" customFormat="1" ht="12" customHeight="1">
      <c r="B89" s="22"/>
      <c r="C89" s="33" t="s">
        <v>152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40"/>
      <c r="B90" s="41"/>
      <c r="C90" s="42"/>
      <c r="D90" s="42"/>
      <c r="E90" s="173" t="s">
        <v>153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154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E13</f>
        <v>03.2 - Stavební část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3" t="s">
        <v>22</v>
      </c>
      <c r="D94" s="42"/>
      <c r="E94" s="42"/>
      <c r="F94" s="28" t="str">
        <f>F16</f>
        <v xml:space="preserve"> </v>
      </c>
      <c r="G94" s="42"/>
      <c r="H94" s="42"/>
      <c r="I94" s="33" t="s">
        <v>24</v>
      </c>
      <c r="J94" s="74" t="str">
        <f>IF(J16="","",J16)</f>
        <v>28. 2. 2022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3" t="s">
        <v>30</v>
      </c>
      <c r="D96" s="42"/>
      <c r="E96" s="42"/>
      <c r="F96" s="28" t="str">
        <f>E19</f>
        <v xml:space="preserve"> </v>
      </c>
      <c r="G96" s="42"/>
      <c r="H96" s="42"/>
      <c r="I96" s="33" t="s">
        <v>36</v>
      </c>
      <c r="J96" s="38" t="str">
        <f>E25</f>
        <v xml:space="preserve"> 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5.15" customHeight="1">
      <c r="A97" s="40"/>
      <c r="B97" s="41"/>
      <c r="C97" s="33" t="s">
        <v>34</v>
      </c>
      <c r="D97" s="42"/>
      <c r="E97" s="42"/>
      <c r="F97" s="28" t="str">
        <f>IF(E22="","",E22)</f>
        <v>Vyplň údaj</v>
      </c>
      <c r="G97" s="42"/>
      <c r="H97" s="42"/>
      <c r="I97" s="33" t="s">
        <v>38</v>
      </c>
      <c r="J97" s="38" t="str">
        <f>E28</f>
        <v xml:space="preserve"> 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0" customFormat="1" ht="29.28" customHeight="1">
      <c r="A99" s="184"/>
      <c r="B99" s="185"/>
      <c r="C99" s="186" t="s">
        <v>162</v>
      </c>
      <c r="D99" s="187" t="s">
        <v>60</v>
      </c>
      <c r="E99" s="187" t="s">
        <v>56</v>
      </c>
      <c r="F99" s="187" t="s">
        <v>57</v>
      </c>
      <c r="G99" s="187" t="s">
        <v>163</v>
      </c>
      <c r="H99" s="187" t="s">
        <v>164</v>
      </c>
      <c r="I99" s="187" t="s">
        <v>165</v>
      </c>
      <c r="J99" s="188" t="s">
        <v>158</v>
      </c>
      <c r="K99" s="189" t="s">
        <v>166</v>
      </c>
      <c r="L99" s="190"/>
      <c r="M99" s="94" t="s">
        <v>32</v>
      </c>
      <c r="N99" s="95" t="s">
        <v>45</v>
      </c>
      <c r="O99" s="95" t="s">
        <v>167</v>
      </c>
      <c r="P99" s="95" t="s">
        <v>168</v>
      </c>
      <c r="Q99" s="95" t="s">
        <v>169</v>
      </c>
      <c r="R99" s="95" t="s">
        <v>170</v>
      </c>
      <c r="S99" s="95" t="s">
        <v>171</v>
      </c>
      <c r="T99" s="96" t="s">
        <v>172</v>
      </c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</row>
    <row r="100" s="2" customFormat="1" ht="22.8" customHeight="1">
      <c r="A100" s="40"/>
      <c r="B100" s="41"/>
      <c r="C100" s="101" t="s">
        <v>173</v>
      </c>
      <c r="D100" s="42"/>
      <c r="E100" s="42"/>
      <c r="F100" s="42"/>
      <c r="G100" s="42"/>
      <c r="H100" s="42"/>
      <c r="I100" s="42"/>
      <c r="J100" s="191">
        <f>BK100</f>
        <v>0</v>
      </c>
      <c r="K100" s="42"/>
      <c r="L100" s="46"/>
      <c r="M100" s="97"/>
      <c r="N100" s="192"/>
      <c r="O100" s="98"/>
      <c r="P100" s="193">
        <f>P101+P114+P119+P155+P179</f>
        <v>0</v>
      </c>
      <c r="Q100" s="98"/>
      <c r="R100" s="193">
        <f>R101+R114+R119+R155+R179</f>
        <v>22.907350000000001</v>
      </c>
      <c r="S100" s="98"/>
      <c r="T100" s="194">
        <f>T101+T114+T119+T155+T179</f>
        <v>25.684999999999999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74</v>
      </c>
      <c r="AU100" s="18" t="s">
        <v>159</v>
      </c>
      <c r="BK100" s="195">
        <f>BK101+BK114+BK119+BK155+BK179</f>
        <v>0</v>
      </c>
    </row>
    <row r="101" s="11" customFormat="1" ht="25.92" customHeight="1">
      <c r="A101" s="11"/>
      <c r="B101" s="196"/>
      <c r="C101" s="197"/>
      <c r="D101" s="198" t="s">
        <v>74</v>
      </c>
      <c r="E101" s="199" t="s">
        <v>196</v>
      </c>
      <c r="F101" s="199" t="s">
        <v>860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SUM(P102:P113)</f>
        <v>0</v>
      </c>
      <c r="Q101" s="204"/>
      <c r="R101" s="205">
        <f>SUM(R102:R113)</f>
        <v>4.3934999999999995</v>
      </c>
      <c r="S101" s="204"/>
      <c r="T101" s="206">
        <f>SUM(T102:T113)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7" t="s">
        <v>82</v>
      </c>
      <c r="AT101" s="208" t="s">
        <v>74</v>
      </c>
      <c r="AU101" s="208" t="s">
        <v>75</v>
      </c>
      <c r="AY101" s="207" t="s">
        <v>176</v>
      </c>
      <c r="BK101" s="209">
        <f>SUM(BK102:BK113)</f>
        <v>0</v>
      </c>
    </row>
    <row r="102" s="2" customFormat="1" ht="24.15" customHeight="1">
      <c r="A102" s="40"/>
      <c r="B102" s="41"/>
      <c r="C102" s="230" t="s">
        <v>82</v>
      </c>
      <c r="D102" s="230" t="s">
        <v>201</v>
      </c>
      <c r="E102" s="231" t="s">
        <v>861</v>
      </c>
      <c r="F102" s="232" t="s">
        <v>862</v>
      </c>
      <c r="G102" s="233" t="s">
        <v>691</v>
      </c>
      <c r="H102" s="234">
        <v>30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95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95</v>
      </c>
      <c r="BM102" s="223" t="s">
        <v>863</v>
      </c>
    </row>
    <row r="103" s="2" customFormat="1">
      <c r="A103" s="40"/>
      <c r="B103" s="41"/>
      <c r="C103" s="42"/>
      <c r="D103" s="252" t="s">
        <v>645</v>
      </c>
      <c r="E103" s="42"/>
      <c r="F103" s="253" t="s">
        <v>864</v>
      </c>
      <c r="G103" s="42"/>
      <c r="H103" s="42"/>
      <c r="I103" s="227"/>
      <c r="J103" s="42"/>
      <c r="K103" s="42"/>
      <c r="L103" s="46"/>
      <c r="M103" s="228"/>
      <c r="N103" s="22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645</v>
      </c>
      <c r="AU103" s="18" t="s">
        <v>82</v>
      </c>
    </row>
    <row r="104" s="2" customFormat="1" ht="16.5" customHeight="1">
      <c r="A104" s="40"/>
      <c r="B104" s="41"/>
      <c r="C104" s="230" t="s">
        <v>84</v>
      </c>
      <c r="D104" s="230" t="s">
        <v>201</v>
      </c>
      <c r="E104" s="231" t="s">
        <v>865</v>
      </c>
      <c r="F104" s="232" t="s">
        <v>866</v>
      </c>
      <c r="G104" s="233" t="s">
        <v>691</v>
      </c>
      <c r="H104" s="234">
        <v>30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95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95</v>
      </c>
      <c r="BM104" s="223" t="s">
        <v>867</v>
      </c>
    </row>
    <row r="105" s="2" customFormat="1">
      <c r="A105" s="40"/>
      <c r="B105" s="41"/>
      <c r="C105" s="42"/>
      <c r="D105" s="252" t="s">
        <v>645</v>
      </c>
      <c r="E105" s="42"/>
      <c r="F105" s="253" t="s">
        <v>868</v>
      </c>
      <c r="G105" s="42"/>
      <c r="H105" s="42"/>
      <c r="I105" s="227"/>
      <c r="J105" s="42"/>
      <c r="K105" s="42"/>
      <c r="L105" s="46"/>
      <c r="M105" s="228"/>
      <c r="N105" s="22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645</v>
      </c>
      <c r="AU105" s="18" t="s">
        <v>82</v>
      </c>
    </row>
    <row r="106" s="2" customFormat="1" ht="16.5" customHeight="1">
      <c r="A106" s="40"/>
      <c r="B106" s="41"/>
      <c r="C106" s="230" t="s">
        <v>90</v>
      </c>
      <c r="D106" s="230" t="s">
        <v>201</v>
      </c>
      <c r="E106" s="231" t="s">
        <v>869</v>
      </c>
      <c r="F106" s="232" t="s">
        <v>870</v>
      </c>
      <c r="G106" s="233" t="s">
        <v>691</v>
      </c>
      <c r="H106" s="234">
        <v>30</v>
      </c>
      <c r="I106" s="235"/>
      <c r="J106" s="236">
        <f>ROUND(I106*H106,2)</f>
        <v>0</v>
      </c>
      <c r="K106" s="237"/>
      <c r="L106" s="46"/>
      <c r="M106" s="238" t="s">
        <v>32</v>
      </c>
      <c r="N106" s="239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95</v>
      </c>
      <c r="AT106" s="223" t="s">
        <v>201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95</v>
      </c>
      <c r="BM106" s="223" t="s">
        <v>871</v>
      </c>
    </row>
    <row r="107" s="2" customFormat="1">
      <c r="A107" s="40"/>
      <c r="B107" s="41"/>
      <c r="C107" s="42"/>
      <c r="D107" s="252" t="s">
        <v>645</v>
      </c>
      <c r="E107" s="42"/>
      <c r="F107" s="253" t="s">
        <v>872</v>
      </c>
      <c r="G107" s="42"/>
      <c r="H107" s="42"/>
      <c r="I107" s="227"/>
      <c r="J107" s="42"/>
      <c r="K107" s="42"/>
      <c r="L107" s="46"/>
      <c r="M107" s="228"/>
      <c r="N107" s="22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645</v>
      </c>
      <c r="AU107" s="18" t="s">
        <v>82</v>
      </c>
    </row>
    <row r="108" s="2" customFormat="1" ht="24.15" customHeight="1">
      <c r="A108" s="40"/>
      <c r="B108" s="41"/>
      <c r="C108" s="230" t="s">
        <v>95</v>
      </c>
      <c r="D108" s="230" t="s">
        <v>201</v>
      </c>
      <c r="E108" s="231" t="s">
        <v>873</v>
      </c>
      <c r="F108" s="232" t="s">
        <v>874</v>
      </c>
      <c r="G108" s="233" t="s">
        <v>691</v>
      </c>
      <c r="H108" s="234">
        <v>15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95</v>
      </c>
      <c r="AT108" s="223" t="s">
        <v>201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95</v>
      </c>
      <c r="BM108" s="223" t="s">
        <v>875</v>
      </c>
    </row>
    <row r="109" s="2" customFormat="1">
      <c r="A109" s="40"/>
      <c r="B109" s="41"/>
      <c r="C109" s="42"/>
      <c r="D109" s="252" t="s">
        <v>645</v>
      </c>
      <c r="E109" s="42"/>
      <c r="F109" s="253" t="s">
        <v>876</v>
      </c>
      <c r="G109" s="42"/>
      <c r="H109" s="42"/>
      <c r="I109" s="227"/>
      <c r="J109" s="42"/>
      <c r="K109" s="42"/>
      <c r="L109" s="46"/>
      <c r="M109" s="228"/>
      <c r="N109" s="22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645</v>
      </c>
      <c r="AU109" s="18" t="s">
        <v>82</v>
      </c>
    </row>
    <row r="110" s="2" customFormat="1" ht="37.8" customHeight="1">
      <c r="A110" s="40"/>
      <c r="B110" s="41"/>
      <c r="C110" s="230" t="s">
        <v>196</v>
      </c>
      <c r="D110" s="230" t="s">
        <v>201</v>
      </c>
      <c r="E110" s="231" t="s">
        <v>877</v>
      </c>
      <c r="F110" s="232" t="s">
        <v>878</v>
      </c>
      <c r="G110" s="233" t="s">
        <v>691</v>
      </c>
      <c r="H110" s="234">
        <v>15</v>
      </c>
      <c r="I110" s="235"/>
      <c r="J110" s="236">
        <f>ROUND(I110*H110,2)</f>
        <v>0</v>
      </c>
      <c r="K110" s="237"/>
      <c r="L110" s="46"/>
      <c r="M110" s="238" t="s">
        <v>32</v>
      </c>
      <c r="N110" s="239" t="s">
        <v>46</v>
      </c>
      <c r="O110" s="86"/>
      <c r="P110" s="221">
        <f>O110*H110</f>
        <v>0</v>
      </c>
      <c r="Q110" s="221">
        <v>0.11162</v>
      </c>
      <c r="R110" s="221">
        <f>Q110*H110</f>
        <v>1.6742999999999999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95</v>
      </c>
      <c r="AT110" s="223" t="s">
        <v>201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95</v>
      </c>
      <c r="BM110" s="223" t="s">
        <v>879</v>
      </c>
    </row>
    <row r="111" s="2" customFormat="1">
      <c r="A111" s="40"/>
      <c r="B111" s="41"/>
      <c r="C111" s="42"/>
      <c r="D111" s="252" t="s">
        <v>645</v>
      </c>
      <c r="E111" s="42"/>
      <c r="F111" s="253" t="s">
        <v>880</v>
      </c>
      <c r="G111" s="42"/>
      <c r="H111" s="42"/>
      <c r="I111" s="227"/>
      <c r="J111" s="42"/>
      <c r="K111" s="42"/>
      <c r="L111" s="46"/>
      <c r="M111" s="228"/>
      <c r="N111" s="22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645</v>
      </c>
      <c r="AU111" s="18" t="s">
        <v>82</v>
      </c>
    </row>
    <row r="112" s="2" customFormat="1" ht="16.5" customHeight="1">
      <c r="A112" s="40"/>
      <c r="B112" s="41"/>
      <c r="C112" s="210" t="s">
        <v>200</v>
      </c>
      <c r="D112" s="210" t="s">
        <v>177</v>
      </c>
      <c r="E112" s="211" t="s">
        <v>881</v>
      </c>
      <c r="F112" s="212" t="s">
        <v>882</v>
      </c>
      <c r="G112" s="213" t="s">
        <v>691</v>
      </c>
      <c r="H112" s="214">
        <v>15.449999999999999</v>
      </c>
      <c r="I112" s="215"/>
      <c r="J112" s="216">
        <f>ROUND(I112*H112,2)</f>
        <v>0</v>
      </c>
      <c r="K112" s="217"/>
      <c r="L112" s="218"/>
      <c r="M112" s="219" t="s">
        <v>32</v>
      </c>
      <c r="N112" s="220" t="s">
        <v>46</v>
      </c>
      <c r="O112" s="86"/>
      <c r="P112" s="221">
        <f>O112*H112</f>
        <v>0</v>
      </c>
      <c r="Q112" s="221">
        <v>0.17599999999999999</v>
      </c>
      <c r="R112" s="221">
        <f>Q112*H112</f>
        <v>2.7191999999999998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210</v>
      </c>
      <c r="AT112" s="223" t="s">
        <v>177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95</v>
      </c>
      <c r="BM112" s="223" t="s">
        <v>883</v>
      </c>
    </row>
    <row r="113" s="14" customFormat="1">
      <c r="A113" s="14"/>
      <c r="B113" s="264"/>
      <c r="C113" s="265"/>
      <c r="D113" s="225" t="s">
        <v>647</v>
      </c>
      <c r="E113" s="265"/>
      <c r="F113" s="267" t="s">
        <v>884</v>
      </c>
      <c r="G113" s="265"/>
      <c r="H113" s="268">
        <v>15.449999999999999</v>
      </c>
      <c r="I113" s="269"/>
      <c r="J113" s="265"/>
      <c r="K113" s="265"/>
      <c r="L113" s="270"/>
      <c r="M113" s="271"/>
      <c r="N113" s="272"/>
      <c r="O113" s="272"/>
      <c r="P113" s="272"/>
      <c r="Q113" s="272"/>
      <c r="R113" s="272"/>
      <c r="S113" s="272"/>
      <c r="T113" s="27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74" t="s">
        <v>647</v>
      </c>
      <c r="AU113" s="274" t="s">
        <v>82</v>
      </c>
      <c r="AV113" s="14" t="s">
        <v>84</v>
      </c>
      <c r="AW113" s="14" t="s">
        <v>4</v>
      </c>
      <c r="AX113" s="14" t="s">
        <v>82</v>
      </c>
      <c r="AY113" s="274" t="s">
        <v>176</v>
      </c>
    </row>
    <row r="114" s="11" customFormat="1" ht="25.92" customHeight="1">
      <c r="A114" s="11"/>
      <c r="B114" s="196"/>
      <c r="C114" s="197"/>
      <c r="D114" s="198" t="s">
        <v>74</v>
      </c>
      <c r="E114" s="199" t="s">
        <v>214</v>
      </c>
      <c r="F114" s="199" t="s">
        <v>655</v>
      </c>
      <c r="G114" s="197"/>
      <c r="H114" s="197"/>
      <c r="I114" s="200"/>
      <c r="J114" s="201">
        <f>BK114</f>
        <v>0</v>
      </c>
      <c r="K114" s="197"/>
      <c r="L114" s="202"/>
      <c r="M114" s="203"/>
      <c r="N114" s="204"/>
      <c r="O114" s="204"/>
      <c r="P114" s="205">
        <f>SUM(P115:P118)</f>
        <v>0</v>
      </c>
      <c r="Q114" s="204"/>
      <c r="R114" s="205">
        <f>SUM(R115:R118)</f>
        <v>0.13605</v>
      </c>
      <c r="S114" s="204"/>
      <c r="T114" s="206">
        <f>SUM(T115:T118)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207" t="s">
        <v>82</v>
      </c>
      <c r="AT114" s="208" t="s">
        <v>74</v>
      </c>
      <c r="AU114" s="208" t="s">
        <v>75</v>
      </c>
      <c r="AY114" s="207" t="s">
        <v>176</v>
      </c>
      <c r="BK114" s="209">
        <f>SUM(BK115:BK118)</f>
        <v>0</v>
      </c>
    </row>
    <row r="115" s="2" customFormat="1" ht="21.75" customHeight="1">
      <c r="A115" s="40"/>
      <c r="B115" s="41"/>
      <c r="C115" s="230" t="s">
        <v>206</v>
      </c>
      <c r="D115" s="230" t="s">
        <v>201</v>
      </c>
      <c r="E115" s="231" t="s">
        <v>885</v>
      </c>
      <c r="F115" s="232" t="s">
        <v>886</v>
      </c>
      <c r="G115" s="233" t="s">
        <v>792</v>
      </c>
      <c r="H115" s="234">
        <v>15</v>
      </c>
      <c r="I115" s="235"/>
      <c r="J115" s="236">
        <f>ROUND(I115*H115,2)</f>
        <v>0</v>
      </c>
      <c r="K115" s="237"/>
      <c r="L115" s="46"/>
      <c r="M115" s="238" t="s">
        <v>32</v>
      </c>
      <c r="N115" s="239" t="s">
        <v>46</v>
      </c>
      <c r="O115" s="86"/>
      <c r="P115" s="221">
        <f>O115*H115</f>
        <v>0</v>
      </c>
      <c r="Q115" s="221">
        <v>0.0038700000000000002</v>
      </c>
      <c r="R115" s="221">
        <f>Q115*H115</f>
        <v>0.058050000000000004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95</v>
      </c>
      <c r="AT115" s="223" t="s">
        <v>201</v>
      </c>
      <c r="AU115" s="223" t="s">
        <v>82</v>
      </c>
      <c r="AY115" s="18" t="s">
        <v>176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82</v>
      </c>
      <c r="BK115" s="224">
        <f>ROUND(I115*H115,2)</f>
        <v>0</v>
      </c>
      <c r="BL115" s="18" t="s">
        <v>95</v>
      </c>
      <c r="BM115" s="223" t="s">
        <v>887</v>
      </c>
    </row>
    <row r="116" s="2" customFormat="1">
      <c r="A116" s="40"/>
      <c r="B116" s="41"/>
      <c r="C116" s="42"/>
      <c r="D116" s="252" t="s">
        <v>645</v>
      </c>
      <c r="E116" s="42"/>
      <c r="F116" s="253" t="s">
        <v>888</v>
      </c>
      <c r="G116" s="42"/>
      <c r="H116" s="42"/>
      <c r="I116" s="227"/>
      <c r="J116" s="42"/>
      <c r="K116" s="42"/>
      <c r="L116" s="46"/>
      <c r="M116" s="228"/>
      <c r="N116" s="22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645</v>
      </c>
      <c r="AU116" s="18" t="s">
        <v>82</v>
      </c>
    </row>
    <row r="117" s="2" customFormat="1" ht="24.15" customHeight="1">
      <c r="A117" s="40"/>
      <c r="B117" s="41"/>
      <c r="C117" s="230" t="s">
        <v>210</v>
      </c>
      <c r="D117" s="230" t="s">
        <v>201</v>
      </c>
      <c r="E117" s="231" t="s">
        <v>889</v>
      </c>
      <c r="F117" s="232" t="s">
        <v>890</v>
      </c>
      <c r="G117" s="233" t="s">
        <v>792</v>
      </c>
      <c r="H117" s="234">
        <v>15</v>
      </c>
      <c r="I117" s="235"/>
      <c r="J117" s="236">
        <f>ROUND(I117*H117,2)</f>
        <v>0</v>
      </c>
      <c r="K117" s="237"/>
      <c r="L117" s="46"/>
      <c r="M117" s="238" t="s">
        <v>32</v>
      </c>
      <c r="N117" s="239" t="s">
        <v>46</v>
      </c>
      <c r="O117" s="86"/>
      <c r="P117" s="221">
        <f>O117*H117</f>
        <v>0</v>
      </c>
      <c r="Q117" s="221">
        <v>0.0051999999999999998</v>
      </c>
      <c r="R117" s="221">
        <f>Q117*H117</f>
        <v>0.078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95</v>
      </c>
      <c r="AT117" s="223" t="s">
        <v>201</v>
      </c>
      <c r="AU117" s="223" t="s">
        <v>82</v>
      </c>
      <c r="AY117" s="18" t="s">
        <v>176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82</v>
      </c>
      <c r="BK117" s="224">
        <f>ROUND(I117*H117,2)</f>
        <v>0</v>
      </c>
      <c r="BL117" s="18" t="s">
        <v>95</v>
      </c>
      <c r="BM117" s="223" t="s">
        <v>891</v>
      </c>
    </row>
    <row r="118" s="2" customFormat="1">
      <c r="A118" s="40"/>
      <c r="B118" s="41"/>
      <c r="C118" s="42"/>
      <c r="D118" s="252" t="s">
        <v>645</v>
      </c>
      <c r="E118" s="42"/>
      <c r="F118" s="253" t="s">
        <v>892</v>
      </c>
      <c r="G118" s="42"/>
      <c r="H118" s="42"/>
      <c r="I118" s="227"/>
      <c r="J118" s="42"/>
      <c r="K118" s="42"/>
      <c r="L118" s="46"/>
      <c r="M118" s="228"/>
      <c r="N118" s="22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645</v>
      </c>
      <c r="AU118" s="18" t="s">
        <v>82</v>
      </c>
    </row>
    <row r="119" s="11" customFormat="1" ht="25.92" customHeight="1">
      <c r="A119" s="11"/>
      <c r="B119" s="196"/>
      <c r="C119" s="197"/>
      <c r="D119" s="198" t="s">
        <v>74</v>
      </c>
      <c r="E119" s="199" t="s">
        <v>638</v>
      </c>
      <c r="F119" s="199" t="s">
        <v>639</v>
      </c>
      <c r="G119" s="197"/>
      <c r="H119" s="197"/>
      <c r="I119" s="200"/>
      <c r="J119" s="201">
        <f>BK119</f>
        <v>0</v>
      </c>
      <c r="K119" s="197"/>
      <c r="L119" s="202"/>
      <c r="M119" s="203"/>
      <c r="N119" s="204"/>
      <c r="O119" s="204"/>
      <c r="P119" s="205">
        <f>P120+P146</f>
        <v>0</v>
      </c>
      <c r="Q119" s="204"/>
      <c r="R119" s="205">
        <f>R120+R146</f>
        <v>4.0571999999999999</v>
      </c>
      <c r="S119" s="204"/>
      <c r="T119" s="206">
        <f>T120+T146</f>
        <v>21.469999999999999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7" t="s">
        <v>82</v>
      </c>
      <c r="AT119" s="208" t="s">
        <v>74</v>
      </c>
      <c r="AU119" s="208" t="s">
        <v>75</v>
      </c>
      <c r="AY119" s="207" t="s">
        <v>176</v>
      </c>
      <c r="BK119" s="209">
        <f>BK120+BK146</f>
        <v>0</v>
      </c>
    </row>
    <row r="120" s="11" customFormat="1" ht="22.8" customHeight="1">
      <c r="A120" s="11"/>
      <c r="B120" s="196"/>
      <c r="C120" s="197"/>
      <c r="D120" s="198" t="s">
        <v>74</v>
      </c>
      <c r="E120" s="250" t="s">
        <v>82</v>
      </c>
      <c r="F120" s="250" t="s">
        <v>640</v>
      </c>
      <c r="G120" s="197"/>
      <c r="H120" s="197"/>
      <c r="I120" s="200"/>
      <c r="J120" s="251">
        <f>BK120</f>
        <v>0</v>
      </c>
      <c r="K120" s="197"/>
      <c r="L120" s="202"/>
      <c r="M120" s="203"/>
      <c r="N120" s="204"/>
      <c r="O120" s="204"/>
      <c r="P120" s="205">
        <f>SUM(P121:P145)</f>
        <v>0</v>
      </c>
      <c r="Q120" s="204"/>
      <c r="R120" s="205">
        <f>SUM(R121:R145)</f>
        <v>4.0571999999999999</v>
      </c>
      <c r="S120" s="204"/>
      <c r="T120" s="206">
        <f>SUM(T121:T145)</f>
        <v>21.469999999999999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82</v>
      </c>
      <c r="AT120" s="208" t="s">
        <v>74</v>
      </c>
      <c r="AU120" s="208" t="s">
        <v>82</v>
      </c>
      <c r="AY120" s="207" t="s">
        <v>176</v>
      </c>
      <c r="BK120" s="209">
        <f>SUM(BK121:BK145)</f>
        <v>0</v>
      </c>
    </row>
    <row r="121" s="2" customFormat="1" ht="33" customHeight="1">
      <c r="A121" s="40"/>
      <c r="B121" s="41"/>
      <c r="C121" s="230" t="s">
        <v>214</v>
      </c>
      <c r="D121" s="230" t="s">
        <v>201</v>
      </c>
      <c r="E121" s="231" t="s">
        <v>893</v>
      </c>
      <c r="F121" s="232" t="s">
        <v>894</v>
      </c>
      <c r="G121" s="233" t="s">
        <v>691</v>
      </c>
      <c r="H121" s="234">
        <v>3.5</v>
      </c>
      <c r="I121" s="235"/>
      <c r="J121" s="236">
        <f>ROUND(I121*H121,2)</f>
        <v>0</v>
      </c>
      <c r="K121" s="237"/>
      <c r="L121" s="46"/>
      <c r="M121" s="238" t="s">
        <v>32</v>
      </c>
      <c r="N121" s="239" t="s">
        <v>46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0.22</v>
      </c>
      <c r="T121" s="222">
        <f>S121*H121</f>
        <v>0.77000000000000002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95</v>
      </c>
      <c r="AT121" s="223" t="s">
        <v>201</v>
      </c>
      <c r="AU121" s="223" t="s">
        <v>84</v>
      </c>
      <c r="AY121" s="18" t="s">
        <v>176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82</v>
      </c>
      <c r="BK121" s="224">
        <f>ROUND(I121*H121,2)</f>
        <v>0</v>
      </c>
      <c r="BL121" s="18" t="s">
        <v>95</v>
      </c>
      <c r="BM121" s="223" t="s">
        <v>895</v>
      </c>
    </row>
    <row r="122" s="2" customFormat="1">
      <c r="A122" s="40"/>
      <c r="B122" s="41"/>
      <c r="C122" s="42"/>
      <c r="D122" s="252" t="s">
        <v>645</v>
      </c>
      <c r="E122" s="42"/>
      <c r="F122" s="253" t="s">
        <v>896</v>
      </c>
      <c r="G122" s="42"/>
      <c r="H122" s="42"/>
      <c r="I122" s="227"/>
      <c r="J122" s="42"/>
      <c r="K122" s="42"/>
      <c r="L122" s="46"/>
      <c r="M122" s="228"/>
      <c r="N122" s="22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645</v>
      </c>
      <c r="AU122" s="18" t="s">
        <v>84</v>
      </c>
    </row>
    <row r="123" s="2" customFormat="1" ht="24.15" customHeight="1">
      <c r="A123" s="40"/>
      <c r="B123" s="41"/>
      <c r="C123" s="230" t="s">
        <v>218</v>
      </c>
      <c r="D123" s="230" t="s">
        <v>201</v>
      </c>
      <c r="E123" s="231" t="s">
        <v>897</v>
      </c>
      <c r="F123" s="232" t="s">
        <v>898</v>
      </c>
      <c r="G123" s="233" t="s">
        <v>691</v>
      </c>
      <c r="H123" s="234">
        <v>30</v>
      </c>
      <c r="I123" s="235"/>
      <c r="J123" s="236">
        <f>ROUND(I123*H123,2)</f>
        <v>0</v>
      </c>
      <c r="K123" s="237"/>
      <c r="L123" s="46"/>
      <c r="M123" s="238" t="s">
        <v>32</v>
      </c>
      <c r="N123" s="239" t="s">
        <v>46</v>
      </c>
      <c r="O123" s="86"/>
      <c r="P123" s="221">
        <f>O123*H123</f>
        <v>0</v>
      </c>
      <c r="Q123" s="221">
        <v>0.00024000000000000001</v>
      </c>
      <c r="R123" s="221">
        <f>Q123*H123</f>
        <v>0.0071999999999999998</v>
      </c>
      <c r="S123" s="221">
        <v>0.68999999999999995</v>
      </c>
      <c r="T123" s="222">
        <f>S123*H123</f>
        <v>20.699999999999999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95</v>
      </c>
      <c r="AT123" s="223" t="s">
        <v>201</v>
      </c>
      <c r="AU123" s="223" t="s">
        <v>84</v>
      </c>
      <c r="AY123" s="18" t="s">
        <v>176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82</v>
      </c>
      <c r="BK123" s="224">
        <f>ROUND(I123*H123,2)</f>
        <v>0</v>
      </c>
      <c r="BL123" s="18" t="s">
        <v>95</v>
      </c>
      <c r="BM123" s="223" t="s">
        <v>899</v>
      </c>
    </row>
    <row r="124" s="2" customFormat="1">
      <c r="A124" s="40"/>
      <c r="B124" s="41"/>
      <c r="C124" s="42"/>
      <c r="D124" s="252" t="s">
        <v>645</v>
      </c>
      <c r="E124" s="42"/>
      <c r="F124" s="253" t="s">
        <v>900</v>
      </c>
      <c r="G124" s="42"/>
      <c r="H124" s="42"/>
      <c r="I124" s="227"/>
      <c r="J124" s="42"/>
      <c r="K124" s="42"/>
      <c r="L124" s="46"/>
      <c r="M124" s="228"/>
      <c r="N124" s="22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645</v>
      </c>
      <c r="AU124" s="18" t="s">
        <v>84</v>
      </c>
    </row>
    <row r="125" s="2" customFormat="1" ht="16.5" customHeight="1">
      <c r="A125" s="40"/>
      <c r="B125" s="41"/>
      <c r="C125" s="230" t="s">
        <v>222</v>
      </c>
      <c r="D125" s="230" t="s">
        <v>201</v>
      </c>
      <c r="E125" s="231" t="s">
        <v>901</v>
      </c>
      <c r="F125" s="232" t="s">
        <v>902</v>
      </c>
      <c r="G125" s="233" t="s">
        <v>643</v>
      </c>
      <c r="H125" s="234">
        <v>42</v>
      </c>
      <c r="I125" s="235"/>
      <c r="J125" s="236">
        <f>ROUND(I125*H125,2)</f>
        <v>0</v>
      </c>
      <c r="K125" s="237"/>
      <c r="L125" s="46"/>
      <c r="M125" s="238" t="s">
        <v>32</v>
      </c>
      <c r="N125" s="239" t="s">
        <v>46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95</v>
      </c>
      <c r="AT125" s="223" t="s">
        <v>201</v>
      </c>
      <c r="AU125" s="223" t="s">
        <v>84</v>
      </c>
      <c r="AY125" s="18" t="s">
        <v>176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82</v>
      </c>
      <c r="BK125" s="224">
        <f>ROUND(I125*H125,2)</f>
        <v>0</v>
      </c>
      <c r="BL125" s="18" t="s">
        <v>95</v>
      </c>
      <c r="BM125" s="223" t="s">
        <v>903</v>
      </c>
    </row>
    <row r="126" s="14" customFormat="1">
      <c r="A126" s="14"/>
      <c r="B126" s="264"/>
      <c r="C126" s="265"/>
      <c r="D126" s="225" t="s">
        <v>647</v>
      </c>
      <c r="E126" s="266" t="s">
        <v>32</v>
      </c>
      <c r="F126" s="267" t="s">
        <v>904</v>
      </c>
      <c r="G126" s="265"/>
      <c r="H126" s="268">
        <v>42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4" t="s">
        <v>647</v>
      </c>
      <c r="AU126" s="274" t="s">
        <v>84</v>
      </c>
      <c r="AV126" s="14" t="s">
        <v>84</v>
      </c>
      <c r="AW126" s="14" t="s">
        <v>37</v>
      </c>
      <c r="AX126" s="14" t="s">
        <v>82</v>
      </c>
      <c r="AY126" s="274" t="s">
        <v>176</v>
      </c>
    </row>
    <row r="127" s="2" customFormat="1" ht="24.15" customHeight="1">
      <c r="A127" s="40"/>
      <c r="B127" s="41"/>
      <c r="C127" s="230" t="s">
        <v>226</v>
      </c>
      <c r="D127" s="230" t="s">
        <v>201</v>
      </c>
      <c r="E127" s="231" t="s">
        <v>905</v>
      </c>
      <c r="F127" s="232" t="s">
        <v>906</v>
      </c>
      <c r="G127" s="233" t="s">
        <v>643</v>
      </c>
      <c r="H127" s="234">
        <v>300</v>
      </c>
      <c r="I127" s="235"/>
      <c r="J127" s="236">
        <f>ROUND(I127*H127,2)</f>
        <v>0</v>
      </c>
      <c r="K127" s="237"/>
      <c r="L127" s="46"/>
      <c r="M127" s="238" t="s">
        <v>32</v>
      </c>
      <c r="N127" s="239" t="s">
        <v>46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95</v>
      </c>
      <c r="AT127" s="223" t="s">
        <v>201</v>
      </c>
      <c r="AU127" s="223" t="s">
        <v>84</v>
      </c>
      <c r="AY127" s="18" t="s">
        <v>176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82</v>
      </c>
      <c r="BK127" s="224">
        <f>ROUND(I127*H127,2)</f>
        <v>0</v>
      </c>
      <c r="BL127" s="18" t="s">
        <v>95</v>
      </c>
      <c r="BM127" s="223" t="s">
        <v>907</v>
      </c>
    </row>
    <row r="128" s="2" customFormat="1">
      <c r="A128" s="40"/>
      <c r="B128" s="41"/>
      <c r="C128" s="42"/>
      <c r="D128" s="252" t="s">
        <v>645</v>
      </c>
      <c r="E128" s="42"/>
      <c r="F128" s="253" t="s">
        <v>908</v>
      </c>
      <c r="G128" s="42"/>
      <c r="H128" s="42"/>
      <c r="I128" s="227"/>
      <c r="J128" s="42"/>
      <c r="K128" s="42"/>
      <c r="L128" s="46"/>
      <c r="M128" s="228"/>
      <c r="N128" s="22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645</v>
      </c>
      <c r="AU128" s="18" t="s">
        <v>84</v>
      </c>
    </row>
    <row r="129" s="2" customFormat="1" ht="24.15" customHeight="1">
      <c r="A129" s="40"/>
      <c r="B129" s="41"/>
      <c r="C129" s="230" t="s">
        <v>230</v>
      </c>
      <c r="D129" s="230" t="s">
        <v>201</v>
      </c>
      <c r="E129" s="231" t="s">
        <v>909</v>
      </c>
      <c r="F129" s="232" t="s">
        <v>910</v>
      </c>
      <c r="G129" s="233" t="s">
        <v>643</v>
      </c>
      <c r="H129" s="234">
        <v>5.25</v>
      </c>
      <c r="I129" s="235"/>
      <c r="J129" s="236">
        <f>ROUND(I129*H129,2)</f>
        <v>0</v>
      </c>
      <c r="K129" s="237"/>
      <c r="L129" s="46"/>
      <c r="M129" s="238" t="s">
        <v>32</v>
      </c>
      <c r="N129" s="239" t="s">
        <v>46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95</v>
      </c>
      <c r="AT129" s="223" t="s">
        <v>201</v>
      </c>
      <c r="AU129" s="223" t="s">
        <v>84</v>
      </c>
      <c r="AY129" s="18" t="s">
        <v>176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82</v>
      </c>
      <c r="BK129" s="224">
        <f>ROUND(I129*H129,2)</f>
        <v>0</v>
      </c>
      <c r="BL129" s="18" t="s">
        <v>95</v>
      </c>
      <c r="BM129" s="223" t="s">
        <v>911</v>
      </c>
    </row>
    <row r="130" s="2" customFormat="1">
      <c r="A130" s="40"/>
      <c r="B130" s="41"/>
      <c r="C130" s="42"/>
      <c r="D130" s="252" t="s">
        <v>645</v>
      </c>
      <c r="E130" s="42"/>
      <c r="F130" s="253" t="s">
        <v>912</v>
      </c>
      <c r="G130" s="42"/>
      <c r="H130" s="42"/>
      <c r="I130" s="227"/>
      <c r="J130" s="42"/>
      <c r="K130" s="42"/>
      <c r="L130" s="46"/>
      <c r="M130" s="228"/>
      <c r="N130" s="22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645</v>
      </c>
      <c r="AU130" s="18" t="s">
        <v>84</v>
      </c>
    </row>
    <row r="131" s="2" customFormat="1" ht="16.5" customHeight="1">
      <c r="A131" s="40"/>
      <c r="B131" s="41"/>
      <c r="C131" s="210" t="s">
        <v>234</v>
      </c>
      <c r="D131" s="210" t="s">
        <v>177</v>
      </c>
      <c r="E131" s="211" t="s">
        <v>913</v>
      </c>
      <c r="F131" s="212" t="s">
        <v>914</v>
      </c>
      <c r="G131" s="213" t="s">
        <v>664</v>
      </c>
      <c r="H131" s="214">
        <v>4.0499999999999998</v>
      </c>
      <c r="I131" s="215"/>
      <c r="J131" s="216">
        <f>ROUND(I131*H131,2)</f>
        <v>0</v>
      </c>
      <c r="K131" s="217"/>
      <c r="L131" s="218"/>
      <c r="M131" s="219" t="s">
        <v>32</v>
      </c>
      <c r="N131" s="220" t="s">
        <v>46</v>
      </c>
      <c r="O131" s="86"/>
      <c r="P131" s="221">
        <f>O131*H131</f>
        <v>0</v>
      </c>
      <c r="Q131" s="221">
        <v>1</v>
      </c>
      <c r="R131" s="221">
        <f>Q131*H131</f>
        <v>4.0499999999999998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210</v>
      </c>
      <c r="AT131" s="223" t="s">
        <v>177</v>
      </c>
      <c r="AU131" s="223" t="s">
        <v>84</v>
      </c>
      <c r="AY131" s="18" t="s">
        <v>176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82</v>
      </c>
      <c r="BK131" s="224">
        <f>ROUND(I131*H131,2)</f>
        <v>0</v>
      </c>
      <c r="BL131" s="18" t="s">
        <v>95</v>
      </c>
      <c r="BM131" s="223" t="s">
        <v>915</v>
      </c>
    </row>
    <row r="132" s="2" customFormat="1" ht="37.8" customHeight="1">
      <c r="A132" s="40"/>
      <c r="B132" s="41"/>
      <c r="C132" s="230" t="s">
        <v>8</v>
      </c>
      <c r="D132" s="230" t="s">
        <v>201</v>
      </c>
      <c r="E132" s="231" t="s">
        <v>916</v>
      </c>
      <c r="F132" s="232" t="s">
        <v>917</v>
      </c>
      <c r="G132" s="233" t="s">
        <v>643</v>
      </c>
      <c r="H132" s="234">
        <v>24</v>
      </c>
      <c r="I132" s="235"/>
      <c r="J132" s="236">
        <f>ROUND(I132*H132,2)</f>
        <v>0</v>
      </c>
      <c r="K132" s="237"/>
      <c r="L132" s="46"/>
      <c r="M132" s="238" t="s">
        <v>32</v>
      </c>
      <c r="N132" s="239" t="s">
        <v>46</v>
      </c>
      <c r="O132" s="86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95</v>
      </c>
      <c r="AT132" s="223" t="s">
        <v>201</v>
      </c>
      <c r="AU132" s="223" t="s">
        <v>84</v>
      </c>
      <c r="AY132" s="18" t="s">
        <v>176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82</v>
      </c>
      <c r="BK132" s="224">
        <f>ROUND(I132*H132,2)</f>
        <v>0</v>
      </c>
      <c r="BL132" s="18" t="s">
        <v>95</v>
      </c>
      <c r="BM132" s="223" t="s">
        <v>918</v>
      </c>
    </row>
    <row r="133" s="2" customFormat="1">
      <c r="A133" s="40"/>
      <c r="B133" s="41"/>
      <c r="C133" s="42"/>
      <c r="D133" s="252" t="s">
        <v>645</v>
      </c>
      <c r="E133" s="42"/>
      <c r="F133" s="253" t="s">
        <v>919</v>
      </c>
      <c r="G133" s="42"/>
      <c r="H133" s="42"/>
      <c r="I133" s="227"/>
      <c r="J133" s="42"/>
      <c r="K133" s="42"/>
      <c r="L133" s="46"/>
      <c r="M133" s="228"/>
      <c r="N133" s="22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645</v>
      </c>
      <c r="AU133" s="18" t="s">
        <v>84</v>
      </c>
    </row>
    <row r="134" s="2" customFormat="1" ht="37.8" customHeight="1">
      <c r="A134" s="40"/>
      <c r="B134" s="41"/>
      <c r="C134" s="230" t="s">
        <v>241</v>
      </c>
      <c r="D134" s="230" t="s">
        <v>201</v>
      </c>
      <c r="E134" s="231" t="s">
        <v>920</v>
      </c>
      <c r="F134" s="232" t="s">
        <v>921</v>
      </c>
      <c r="G134" s="233" t="s">
        <v>643</v>
      </c>
      <c r="H134" s="234">
        <v>240</v>
      </c>
      <c r="I134" s="235"/>
      <c r="J134" s="236">
        <f>ROUND(I134*H134,2)</f>
        <v>0</v>
      </c>
      <c r="K134" s="237"/>
      <c r="L134" s="46"/>
      <c r="M134" s="238" t="s">
        <v>32</v>
      </c>
      <c r="N134" s="239" t="s">
        <v>46</v>
      </c>
      <c r="O134" s="86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3" t="s">
        <v>95</v>
      </c>
      <c r="AT134" s="223" t="s">
        <v>201</v>
      </c>
      <c r="AU134" s="223" t="s">
        <v>84</v>
      </c>
      <c r="AY134" s="18" t="s">
        <v>176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82</v>
      </c>
      <c r="BK134" s="224">
        <f>ROUND(I134*H134,2)</f>
        <v>0</v>
      </c>
      <c r="BL134" s="18" t="s">
        <v>95</v>
      </c>
      <c r="BM134" s="223" t="s">
        <v>922</v>
      </c>
    </row>
    <row r="135" s="2" customFormat="1">
      <c r="A135" s="40"/>
      <c r="B135" s="41"/>
      <c r="C135" s="42"/>
      <c r="D135" s="252" t="s">
        <v>645</v>
      </c>
      <c r="E135" s="42"/>
      <c r="F135" s="253" t="s">
        <v>923</v>
      </c>
      <c r="G135" s="42"/>
      <c r="H135" s="42"/>
      <c r="I135" s="227"/>
      <c r="J135" s="42"/>
      <c r="K135" s="42"/>
      <c r="L135" s="46"/>
      <c r="M135" s="228"/>
      <c r="N135" s="22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645</v>
      </c>
      <c r="AU135" s="18" t="s">
        <v>84</v>
      </c>
    </row>
    <row r="136" s="2" customFormat="1" ht="24.15" customHeight="1">
      <c r="A136" s="40"/>
      <c r="B136" s="41"/>
      <c r="C136" s="230" t="s">
        <v>245</v>
      </c>
      <c r="D136" s="230" t="s">
        <v>201</v>
      </c>
      <c r="E136" s="231" t="s">
        <v>924</v>
      </c>
      <c r="F136" s="232" t="s">
        <v>925</v>
      </c>
      <c r="G136" s="233" t="s">
        <v>643</v>
      </c>
      <c r="H136" s="234">
        <v>24</v>
      </c>
      <c r="I136" s="235"/>
      <c r="J136" s="236">
        <f>ROUND(I136*H136,2)</f>
        <v>0</v>
      </c>
      <c r="K136" s="237"/>
      <c r="L136" s="46"/>
      <c r="M136" s="238" t="s">
        <v>32</v>
      </c>
      <c r="N136" s="239" t="s">
        <v>46</v>
      </c>
      <c r="O136" s="86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3" t="s">
        <v>95</v>
      </c>
      <c r="AT136" s="223" t="s">
        <v>201</v>
      </c>
      <c r="AU136" s="223" t="s">
        <v>84</v>
      </c>
      <c r="AY136" s="18" t="s">
        <v>176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8" t="s">
        <v>82</v>
      </c>
      <c r="BK136" s="224">
        <f>ROUND(I136*H136,2)</f>
        <v>0</v>
      </c>
      <c r="BL136" s="18" t="s">
        <v>95</v>
      </c>
      <c r="BM136" s="223" t="s">
        <v>926</v>
      </c>
    </row>
    <row r="137" s="2" customFormat="1">
      <c r="A137" s="40"/>
      <c r="B137" s="41"/>
      <c r="C137" s="42"/>
      <c r="D137" s="252" t="s">
        <v>645</v>
      </c>
      <c r="E137" s="42"/>
      <c r="F137" s="253" t="s">
        <v>927</v>
      </c>
      <c r="G137" s="42"/>
      <c r="H137" s="42"/>
      <c r="I137" s="227"/>
      <c r="J137" s="42"/>
      <c r="K137" s="42"/>
      <c r="L137" s="46"/>
      <c r="M137" s="228"/>
      <c r="N137" s="22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645</v>
      </c>
      <c r="AU137" s="18" t="s">
        <v>84</v>
      </c>
    </row>
    <row r="138" s="2" customFormat="1" ht="24.15" customHeight="1">
      <c r="A138" s="40"/>
      <c r="B138" s="41"/>
      <c r="C138" s="230" t="s">
        <v>249</v>
      </c>
      <c r="D138" s="230" t="s">
        <v>201</v>
      </c>
      <c r="E138" s="231" t="s">
        <v>928</v>
      </c>
      <c r="F138" s="232" t="s">
        <v>929</v>
      </c>
      <c r="G138" s="233" t="s">
        <v>643</v>
      </c>
      <c r="H138" s="234">
        <v>24</v>
      </c>
      <c r="I138" s="235"/>
      <c r="J138" s="236">
        <f>ROUND(I138*H138,2)</f>
        <v>0</v>
      </c>
      <c r="K138" s="237"/>
      <c r="L138" s="46"/>
      <c r="M138" s="238" t="s">
        <v>32</v>
      </c>
      <c r="N138" s="239" t="s">
        <v>46</v>
      </c>
      <c r="O138" s="86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3" t="s">
        <v>95</v>
      </c>
      <c r="AT138" s="223" t="s">
        <v>201</v>
      </c>
      <c r="AU138" s="223" t="s">
        <v>84</v>
      </c>
      <c r="AY138" s="18" t="s">
        <v>176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82</v>
      </c>
      <c r="BK138" s="224">
        <f>ROUND(I138*H138,2)</f>
        <v>0</v>
      </c>
      <c r="BL138" s="18" t="s">
        <v>95</v>
      </c>
      <c r="BM138" s="223" t="s">
        <v>930</v>
      </c>
    </row>
    <row r="139" s="2" customFormat="1">
      <c r="A139" s="40"/>
      <c r="B139" s="41"/>
      <c r="C139" s="42"/>
      <c r="D139" s="252" t="s">
        <v>645</v>
      </c>
      <c r="E139" s="42"/>
      <c r="F139" s="253" t="s">
        <v>931</v>
      </c>
      <c r="G139" s="42"/>
      <c r="H139" s="42"/>
      <c r="I139" s="227"/>
      <c r="J139" s="42"/>
      <c r="K139" s="42"/>
      <c r="L139" s="46"/>
      <c r="M139" s="228"/>
      <c r="N139" s="22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645</v>
      </c>
      <c r="AU139" s="18" t="s">
        <v>84</v>
      </c>
    </row>
    <row r="140" s="2" customFormat="1" ht="24.15" customHeight="1">
      <c r="A140" s="40"/>
      <c r="B140" s="41"/>
      <c r="C140" s="230" t="s">
        <v>253</v>
      </c>
      <c r="D140" s="230" t="s">
        <v>201</v>
      </c>
      <c r="E140" s="231" t="s">
        <v>932</v>
      </c>
      <c r="F140" s="232" t="s">
        <v>933</v>
      </c>
      <c r="G140" s="233" t="s">
        <v>643</v>
      </c>
      <c r="H140" s="234">
        <v>24</v>
      </c>
      <c r="I140" s="235"/>
      <c r="J140" s="236">
        <f>ROUND(I140*H140,2)</f>
        <v>0</v>
      </c>
      <c r="K140" s="237"/>
      <c r="L140" s="46"/>
      <c r="M140" s="238" t="s">
        <v>32</v>
      </c>
      <c r="N140" s="239" t="s">
        <v>46</v>
      </c>
      <c r="O140" s="86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3" t="s">
        <v>95</v>
      </c>
      <c r="AT140" s="223" t="s">
        <v>201</v>
      </c>
      <c r="AU140" s="223" t="s">
        <v>84</v>
      </c>
      <c r="AY140" s="18" t="s">
        <v>176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82</v>
      </c>
      <c r="BK140" s="224">
        <f>ROUND(I140*H140,2)</f>
        <v>0</v>
      </c>
      <c r="BL140" s="18" t="s">
        <v>95</v>
      </c>
      <c r="BM140" s="223" t="s">
        <v>934</v>
      </c>
    </row>
    <row r="141" s="2" customFormat="1">
      <c r="A141" s="40"/>
      <c r="B141" s="41"/>
      <c r="C141" s="42"/>
      <c r="D141" s="252" t="s">
        <v>645</v>
      </c>
      <c r="E141" s="42"/>
      <c r="F141" s="253" t="s">
        <v>935</v>
      </c>
      <c r="G141" s="42"/>
      <c r="H141" s="42"/>
      <c r="I141" s="227"/>
      <c r="J141" s="42"/>
      <c r="K141" s="42"/>
      <c r="L141" s="46"/>
      <c r="M141" s="228"/>
      <c r="N141" s="22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645</v>
      </c>
      <c r="AU141" s="18" t="s">
        <v>84</v>
      </c>
    </row>
    <row r="142" s="2" customFormat="1" ht="24.15" customHeight="1">
      <c r="A142" s="40"/>
      <c r="B142" s="41"/>
      <c r="C142" s="230" t="s">
        <v>257</v>
      </c>
      <c r="D142" s="230" t="s">
        <v>201</v>
      </c>
      <c r="E142" s="231" t="s">
        <v>641</v>
      </c>
      <c r="F142" s="232" t="s">
        <v>642</v>
      </c>
      <c r="G142" s="233" t="s">
        <v>643</v>
      </c>
      <c r="H142" s="234">
        <v>21</v>
      </c>
      <c r="I142" s="235"/>
      <c r="J142" s="236">
        <f>ROUND(I142*H142,2)</f>
        <v>0</v>
      </c>
      <c r="K142" s="237"/>
      <c r="L142" s="46"/>
      <c r="M142" s="238" t="s">
        <v>32</v>
      </c>
      <c r="N142" s="239" t="s">
        <v>46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95</v>
      </c>
      <c r="AT142" s="223" t="s">
        <v>201</v>
      </c>
      <c r="AU142" s="223" t="s">
        <v>84</v>
      </c>
      <c r="AY142" s="18" t="s">
        <v>176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82</v>
      </c>
      <c r="BK142" s="224">
        <f>ROUND(I142*H142,2)</f>
        <v>0</v>
      </c>
      <c r="BL142" s="18" t="s">
        <v>95</v>
      </c>
      <c r="BM142" s="223" t="s">
        <v>936</v>
      </c>
    </row>
    <row r="143" s="2" customFormat="1">
      <c r="A143" s="40"/>
      <c r="B143" s="41"/>
      <c r="C143" s="42"/>
      <c r="D143" s="252" t="s">
        <v>645</v>
      </c>
      <c r="E143" s="42"/>
      <c r="F143" s="253" t="s">
        <v>646</v>
      </c>
      <c r="G143" s="42"/>
      <c r="H143" s="42"/>
      <c r="I143" s="227"/>
      <c r="J143" s="42"/>
      <c r="K143" s="42"/>
      <c r="L143" s="46"/>
      <c r="M143" s="228"/>
      <c r="N143" s="22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645</v>
      </c>
      <c r="AU143" s="18" t="s">
        <v>84</v>
      </c>
    </row>
    <row r="144" s="2" customFormat="1" ht="24.15" customHeight="1">
      <c r="A144" s="40"/>
      <c r="B144" s="41"/>
      <c r="C144" s="230" t="s">
        <v>7</v>
      </c>
      <c r="D144" s="230" t="s">
        <v>201</v>
      </c>
      <c r="E144" s="231" t="s">
        <v>937</v>
      </c>
      <c r="F144" s="232" t="s">
        <v>938</v>
      </c>
      <c r="G144" s="233" t="s">
        <v>691</v>
      </c>
      <c r="H144" s="234">
        <v>1660</v>
      </c>
      <c r="I144" s="235"/>
      <c r="J144" s="236">
        <f>ROUND(I144*H144,2)</f>
        <v>0</v>
      </c>
      <c r="K144" s="237"/>
      <c r="L144" s="46"/>
      <c r="M144" s="238" t="s">
        <v>32</v>
      </c>
      <c r="N144" s="239" t="s">
        <v>46</v>
      </c>
      <c r="O144" s="86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3" t="s">
        <v>95</v>
      </c>
      <c r="AT144" s="223" t="s">
        <v>201</v>
      </c>
      <c r="AU144" s="223" t="s">
        <v>84</v>
      </c>
      <c r="AY144" s="18" t="s">
        <v>176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82</v>
      </c>
      <c r="BK144" s="224">
        <f>ROUND(I144*H144,2)</f>
        <v>0</v>
      </c>
      <c r="BL144" s="18" t="s">
        <v>95</v>
      </c>
      <c r="BM144" s="223" t="s">
        <v>939</v>
      </c>
    </row>
    <row r="145" s="2" customFormat="1">
      <c r="A145" s="40"/>
      <c r="B145" s="41"/>
      <c r="C145" s="42"/>
      <c r="D145" s="252" t="s">
        <v>645</v>
      </c>
      <c r="E145" s="42"/>
      <c r="F145" s="253" t="s">
        <v>940</v>
      </c>
      <c r="G145" s="42"/>
      <c r="H145" s="42"/>
      <c r="I145" s="227"/>
      <c r="J145" s="42"/>
      <c r="K145" s="42"/>
      <c r="L145" s="46"/>
      <c r="M145" s="228"/>
      <c r="N145" s="22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645</v>
      </c>
      <c r="AU145" s="18" t="s">
        <v>84</v>
      </c>
    </row>
    <row r="146" s="11" customFormat="1" ht="22.8" customHeight="1">
      <c r="A146" s="11"/>
      <c r="B146" s="196"/>
      <c r="C146" s="197"/>
      <c r="D146" s="198" t="s">
        <v>74</v>
      </c>
      <c r="E146" s="250" t="s">
        <v>660</v>
      </c>
      <c r="F146" s="250" t="s">
        <v>661</v>
      </c>
      <c r="G146" s="197"/>
      <c r="H146" s="197"/>
      <c r="I146" s="200"/>
      <c r="J146" s="251">
        <f>BK146</f>
        <v>0</v>
      </c>
      <c r="K146" s="197"/>
      <c r="L146" s="202"/>
      <c r="M146" s="203"/>
      <c r="N146" s="204"/>
      <c r="O146" s="204"/>
      <c r="P146" s="205">
        <f>SUM(P147:P154)</f>
        <v>0</v>
      </c>
      <c r="Q146" s="204"/>
      <c r="R146" s="205">
        <f>SUM(R147:R154)</f>
        <v>0</v>
      </c>
      <c r="S146" s="204"/>
      <c r="T146" s="206">
        <f>SUM(T147:T154)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7" t="s">
        <v>82</v>
      </c>
      <c r="AT146" s="208" t="s">
        <v>74</v>
      </c>
      <c r="AU146" s="208" t="s">
        <v>82</v>
      </c>
      <c r="AY146" s="207" t="s">
        <v>176</v>
      </c>
      <c r="BK146" s="209">
        <f>SUM(BK147:BK154)</f>
        <v>0</v>
      </c>
    </row>
    <row r="147" s="2" customFormat="1" ht="21.75" customHeight="1">
      <c r="A147" s="40"/>
      <c r="B147" s="41"/>
      <c r="C147" s="230" t="s">
        <v>264</v>
      </c>
      <c r="D147" s="230" t="s">
        <v>201</v>
      </c>
      <c r="E147" s="231" t="s">
        <v>941</v>
      </c>
      <c r="F147" s="232" t="s">
        <v>942</v>
      </c>
      <c r="G147" s="233" t="s">
        <v>664</v>
      </c>
      <c r="H147" s="234">
        <v>21.469999999999999</v>
      </c>
      <c r="I147" s="235"/>
      <c r="J147" s="236">
        <f>ROUND(I147*H147,2)</f>
        <v>0</v>
      </c>
      <c r="K147" s="237"/>
      <c r="L147" s="46"/>
      <c r="M147" s="238" t="s">
        <v>32</v>
      </c>
      <c r="N147" s="239" t="s">
        <v>46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95</v>
      </c>
      <c r="AT147" s="223" t="s">
        <v>201</v>
      </c>
      <c r="AU147" s="223" t="s">
        <v>84</v>
      </c>
      <c r="AY147" s="18" t="s">
        <v>176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82</v>
      </c>
      <c r="BK147" s="224">
        <f>ROUND(I147*H147,2)</f>
        <v>0</v>
      </c>
      <c r="BL147" s="18" t="s">
        <v>95</v>
      </c>
      <c r="BM147" s="223" t="s">
        <v>943</v>
      </c>
    </row>
    <row r="148" s="2" customFormat="1">
      <c r="A148" s="40"/>
      <c r="B148" s="41"/>
      <c r="C148" s="42"/>
      <c r="D148" s="252" t="s">
        <v>645</v>
      </c>
      <c r="E148" s="42"/>
      <c r="F148" s="253" t="s">
        <v>944</v>
      </c>
      <c r="G148" s="42"/>
      <c r="H148" s="42"/>
      <c r="I148" s="227"/>
      <c r="J148" s="42"/>
      <c r="K148" s="42"/>
      <c r="L148" s="46"/>
      <c r="M148" s="228"/>
      <c r="N148" s="22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645</v>
      </c>
      <c r="AU148" s="18" t="s">
        <v>84</v>
      </c>
    </row>
    <row r="149" s="2" customFormat="1" ht="24.15" customHeight="1">
      <c r="A149" s="40"/>
      <c r="B149" s="41"/>
      <c r="C149" s="230" t="s">
        <v>268</v>
      </c>
      <c r="D149" s="230" t="s">
        <v>201</v>
      </c>
      <c r="E149" s="231" t="s">
        <v>945</v>
      </c>
      <c r="F149" s="232" t="s">
        <v>946</v>
      </c>
      <c r="G149" s="233" t="s">
        <v>664</v>
      </c>
      <c r="H149" s="234">
        <v>15.4</v>
      </c>
      <c r="I149" s="235"/>
      <c r="J149" s="236">
        <f>ROUND(I149*H149,2)</f>
        <v>0</v>
      </c>
      <c r="K149" s="237"/>
      <c r="L149" s="46"/>
      <c r="M149" s="238" t="s">
        <v>32</v>
      </c>
      <c r="N149" s="239" t="s">
        <v>46</v>
      </c>
      <c r="O149" s="86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95</v>
      </c>
      <c r="AT149" s="223" t="s">
        <v>201</v>
      </c>
      <c r="AU149" s="223" t="s">
        <v>84</v>
      </c>
      <c r="AY149" s="18" t="s">
        <v>176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82</v>
      </c>
      <c r="BK149" s="224">
        <f>ROUND(I149*H149,2)</f>
        <v>0</v>
      </c>
      <c r="BL149" s="18" t="s">
        <v>95</v>
      </c>
      <c r="BM149" s="223" t="s">
        <v>947</v>
      </c>
    </row>
    <row r="150" s="2" customFormat="1">
      <c r="A150" s="40"/>
      <c r="B150" s="41"/>
      <c r="C150" s="42"/>
      <c r="D150" s="252" t="s">
        <v>645</v>
      </c>
      <c r="E150" s="42"/>
      <c r="F150" s="253" t="s">
        <v>948</v>
      </c>
      <c r="G150" s="42"/>
      <c r="H150" s="42"/>
      <c r="I150" s="227"/>
      <c r="J150" s="42"/>
      <c r="K150" s="42"/>
      <c r="L150" s="46"/>
      <c r="M150" s="228"/>
      <c r="N150" s="22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645</v>
      </c>
      <c r="AU150" s="18" t="s">
        <v>84</v>
      </c>
    </row>
    <row r="151" s="2" customFormat="1" ht="24.15" customHeight="1">
      <c r="A151" s="40"/>
      <c r="B151" s="41"/>
      <c r="C151" s="230" t="s">
        <v>272</v>
      </c>
      <c r="D151" s="230" t="s">
        <v>201</v>
      </c>
      <c r="E151" s="231" t="s">
        <v>949</v>
      </c>
      <c r="F151" s="232" t="s">
        <v>950</v>
      </c>
      <c r="G151" s="233" t="s">
        <v>664</v>
      </c>
      <c r="H151" s="234">
        <v>20</v>
      </c>
      <c r="I151" s="235"/>
      <c r="J151" s="236">
        <f>ROUND(I151*H151,2)</f>
        <v>0</v>
      </c>
      <c r="K151" s="237"/>
      <c r="L151" s="46"/>
      <c r="M151" s="238" t="s">
        <v>32</v>
      </c>
      <c r="N151" s="239" t="s">
        <v>46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95</v>
      </c>
      <c r="AT151" s="223" t="s">
        <v>201</v>
      </c>
      <c r="AU151" s="223" t="s">
        <v>84</v>
      </c>
      <c r="AY151" s="18" t="s">
        <v>176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82</v>
      </c>
      <c r="BK151" s="224">
        <f>ROUND(I151*H151,2)</f>
        <v>0</v>
      </c>
      <c r="BL151" s="18" t="s">
        <v>95</v>
      </c>
      <c r="BM151" s="223" t="s">
        <v>951</v>
      </c>
    </row>
    <row r="152" s="2" customFormat="1">
      <c r="A152" s="40"/>
      <c r="B152" s="41"/>
      <c r="C152" s="42"/>
      <c r="D152" s="252" t="s">
        <v>645</v>
      </c>
      <c r="E152" s="42"/>
      <c r="F152" s="253" t="s">
        <v>952</v>
      </c>
      <c r="G152" s="42"/>
      <c r="H152" s="42"/>
      <c r="I152" s="227"/>
      <c r="J152" s="42"/>
      <c r="K152" s="42"/>
      <c r="L152" s="46"/>
      <c r="M152" s="228"/>
      <c r="N152" s="22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645</v>
      </c>
      <c r="AU152" s="18" t="s">
        <v>84</v>
      </c>
    </row>
    <row r="153" s="2" customFormat="1" ht="24.15" customHeight="1">
      <c r="A153" s="40"/>
      <c r="B153" s="41"/>
      <c r="C153" s="230" t="s">
        <v>276</v>
      </c>
      <c r="D153" s="230" t="s">
        <v>201</v>
      </c>
      <c r="E153" s="231" t="s">
        <v>953</v>
      </c>
      <c r="F153" s="232" t="s">
        <v>954</v>
      </c>
      <c r="G153" s="233" t="s">
        <v>664</v>
      </c>
      <c r="H153" s="234">
        <v>9.4499999999999993</v>
      </c>
      <c r="I153" s="235"/>
      <c r="J153" s="236">
        <f>ROUND(I153*H153,2)</f>
        <v>0</v>
      </c>
      <c r="K153" s="237"/>
      <c r="L153" s="46"/>
      <c r="M153" s="238" t="s">
        <v>32</v>
      </c>
      <c r="N153" s="239" t="s">
        <v>46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95</v>
      </c>
      <c r="AT153" s="223" t="s">
        <v>201</v>
      </c>
      <c r="AU153" s="223" t="s">
        <v>84</v>
      </c>
      <c r="AY153" s="18" t="s">
        <v>176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82</v>
      </c>
      <c r="BK153" s="224">
        <f>ROUND(I153*H153,2)</f>
        <v>0</v>
      </c>
      <c r="BL153" s="18" t="s">
        <v>95</v>
      </c>
      <c r="BM153" s="223" t="s">
        <v>955</v>
      </c>
    </row>
    <row r="154" s="2" customFormat="1">
      <c r="A154" s="40"/>
      <c r="B154" s="41"/>
      <c r="C154" s="42"/>
      <c r="D154" s="252" t="s">
        <v>645</v>
      </c>
      <c r="E154" s="42"/>
      <c r="F154" s="253" t="s">
        <v>956</v>
      </c>
      <c r="G154" s="42"/>
      <c r="H154" s="42"/>
      <c r="I154" s="227"/>
      <c r="J154" s="42"/>
      <c r="K154" s="42"/>
      <c r="L154" s="46"/>
      <c r="M154" s="228"/>
      <c r="N154" s="22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645</v>
      </c>
      <c r="AU154" s="18" t="s">
        <v>84</v>
      </c>
    </row>
    <row r="155" s="11" customFormat="1" ht="25.92" customHeight="1">
      <c r="A155" s="11"/>
      <c r="B155" s="196"/>
      <c r="C155" s="197"/>
      <c r="D155" s="198" t="s">
        <v>74</v>
      </c>
      <c r="E155" s="199" t="s">
        <v>177</v>
      </c>
      <c r="F155" s="199" t="s">
        <v>697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P156</f>
        <v>0</v>
      </c>
      <c r="Q155" s="204"/>
      <c r="R155" s="205">
        <f>R156</f>
        <v>14.320600000000001</v>
      </c>
      <c r="S155" s="204"/>
      <c r="T155" s="206">
        <f>T156</f>
        <v>4.2150000000000007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90</v>
      </c>
      <c r="AT155" s="208" t="s">
        <v>74</v>
      </c>
      <c r="AU155" s="208" t="s">
        <v>75</v>
      </c>
      <c r="AY155" s="207" t="s">
        <v>176</v>
      </c>
      <c r="BK155" s="209">
        <f>BK156</f>
        <v>0</v>
      </c>
    </row>
    <row r="156" s="11" customFormat="1" ht="22.8" customHeight="1">
      <c r="A156" s="11"/>
      <c r="B156" s="196"/>
      <c r="C156" s="197"/>
      <c r="D156" s="198" t="s">
        <v>74</v>
      </c>
      <c r="E156" s="250" t="s">
        <v>698</v>
      </c>
      <c r="F156" s="250" t="s">
        <v>699</v>
      </c>
      <c r="G156" s="197"/>
      <c r="H156" s="197"/>
      <c r="I156" s="200"/>
      <c r="J156" s="251">
        <f>BK156</f>
        <v>0</v>
      </c>
      <c r="K156" s="197"/>
      <c r="L156" s="202"/>
      <c r="M156" s="203"/>
      <c r="N156" s="204"/>
      <c r="O156" s="204"/>
      <c r="P156" s="205">
        <f>SUM(P157:P178)</f>
        <v>0</v>
      </c>
      <c r="Q156" s="204"/>
      <c r="R156" s="205">
        <f>SUM(R157:R178)</f>
        <v>14.320600000000001</v>
      </c>
      <c r="S156" s="204"/>
      <c r="T156" s="206">
        <f>SUM(T157:T178)</f>
        <v>4.2150000000000007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90</v>
      </c>
      <c r="AT156" s="208" t="s">
        <v>74</v>
      </c>
      <c r="AU156" s="208" t="s">
        <v>82</v>
      </c>
      <c r="AY156" s="207" t="s">
        <v>176</v>
      </c>
      <c r="BK156" s="209">
        <f>SUM(BK157:BK178)</f>
        <v>0</v>
      </c>
    </row>
    <row r="157" s="2" customFormat="1" ht="37.8" customHeight="1">
      <c r="A157" s="40"/>
      <c r="B157" s="41"/>
      <c r="C157" s="230" t="s">
        <v>280</v>
      </c>
      <c r="D157" s="230" t="s">
        <v>201</v>
      </c>
      <c r="E157" s="231" t="s">
        <v>957</v>
      </c>
      <c r="F157" s="232" t="s">
        <v>958</v>
      </c>
      <c r="G157" s="233" t="s">
        <v>792</v>
      </c>
      <c r="H157" s="234">
        <v>50</v>
      </c>
      <c r="I157" s="235"/>
      <c r="J157" s="236">
        <f>ROUND(I157*H157,2)</f>
        <v>0</v>
      </c>
      <c r="K157" s="237"/>
      <c r="L157" s="46"/>
      <c r="M157" s="238" t="s">
        <v>32</v>
      </c>
      <c r="N157" s="239" t="s">
        <v>46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204</v>
      </c>
      <c r="AT157" s="223" t="s">
        <v>201</v>
      </c>
      <c r="AU157" s="223" t="s">
        <v>84</v>
      </c>
      <c r="AY157" s="18" t="s">
        <v>176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82</v>
      </c>
      <c r="BK157" s="224">
        <f>ROUND(I157*H157,2)</f>
        <v>0</v>
      </c>
      <c r="BL157" s="18" t="s">
        <v>204</v>
      </c>
      <c r="BM157" s="223" t="s">
        <v>959</v>
      </c>
    </row>
    <row r="158" s="2" customFormat="1">
      <c r="A158" s="40"/>
      <c r="B158" s="41"/>
      <c r="C158" s="42"/>
      <c r="D158" s="252" t="s">
        <v>645</v>
      </c>
      <c r="E158" s="42"/>
      <c r="F158" s="253" t="s">
        <v>960</v>
      </c>
      <c r="G158" s="42"/>
      <c r="H158" s="42"/>
      <c r="I158" s="227"/>
      <c r="J158" s="42"/>
      <c r="K158" s="42"/>
      <c r="L158" s="46"/>
      <c r="M158" s="228"/>
      <c r="N158" s="22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645</v>
      </c>
      <c r="AU158" s="18" t="s">
        <v>84</v>
      </c>
    </row>
    <row r="159" s="2" customFormat="1" ht="24.15" customHeight="1">
      <c r="A159" s="40"/>
      <c r="B159" s="41"/>
      <c r="C159" s="230" t="s">
        <v>284</v>
      </c>
      <c r="D159" s="230" t="s">
        <v>201</v>
      </c>
      <c r="E159" s="231" t="s">
        <v>961</v>
      </c>
      <c r="F159" s="232" t="s">
        <v>962</v>
      </c>
      <c r="G159" s="233" t="s">
        <v>792</v>
      </c>
      <c r="H159" s="234">
        <v>50</v>
      </c>
      <c r="I159" s="235"/>
      <c r="J159" s="236">
        <f>ROUND(I159*H159,2)</f>
        <v>0</v>
      </c>
      <c r="K159" s="237"/>
      <c r="L159" s="46"/>
      <c r="M159" s="238" t="s">
        <v>32</v>
      </c>
      <c r="N159" s="239" t="s">
        <v>46</v>
      </c>
      <c r="O159" s="86"/>
      <c r="P159" s="221">
        <f>O159*H159</f>
        <v>0</v>
      </c>
      <c r="Q159" s="221">
        <v>0.27015</v>
      </c>
      <c r="R159" s="221">
        <f>Q159*H159</f>
        <v>13.5075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204</v>
      </c>
      <c r="AT159" s="223" t="s">
        <v>201</v>
      </c>
      <c r="AU159" s="223" t="s">
        <v>84</v>
      </c>
      <c r="AY159" s="18" t="s">
        <v>176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82</v>
      </c>
      <c r="BK159" s="224">
        <f>ROUND(I159*H159,2)</f>
        <v>0</v>
      </c>
      <c r="BL159" s="18" t="s">
        <v>204</v>
      </c>
      <c r="BM159" s="223" t="s">
        <v>963</v>
      </c>
    </row>
    <row r="160" s="2" customFormat="1">
      <c r="A160" s="40"/>
      <c r="B160" s="41"/>
      <c r="C160" s="42"/>
      <c r="D160" s="252" t="s">
        <v>645</v>
      </c>
      <c r="E160" s="42"/>
      <c r="F160" s="253" t="s">
        <v>964</v>
      </c>
      <c r="G160" s="42"/>
      <c r="H160" s="42"/>
      <c r="I160" s="227"/>
      <c r="J160" s="42"/>
      <c r="K160" s="42"/>
      <c r="L160" s="46"/>
      <c r="M160" s="228"/>
      <c r="N160" s="22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645</v>
      </c>
      <c r="AU160" s="18" t="s">
        <v>84</v>
      </c>
    </row>
    <row r="161" s="2" customFormat="1" ht="33" customHeight="1">
      <c r="A161" s="40"/>
      <c r="B161" s="41"/>
      <c r="C161" s="230" t="s">
        <v>288</v>
      </c>
      <c r="D161" s="230" t="s">
        <v>201</v>
      </c>
      <c r="E161" s="231" t="s">
        <v>965</v>
      </c>
      <c r="F161" s="232" t="s">
        <v>966</v>
      </c>
      <c r="G161" s="233" t="s">
        <v>792</v>
      </c>
      <c r="H161" s="234">
        <v>15</v>
      </c>
      <c r="I161" s="235"/>
      <c r="J161" s="236">
        <f>ROUND(I161*H161,2)</f>
        <v>0</v>
      </c>
      <c r="K161" s="237"/>
      <c r="L161" s="46"/>
      <c r="M161" s="238" t="s">
        <v>32</v>
      </c>
      <c r="N161" s="239" t="s">
        <v>46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204</v>
      </c>
      <c r="AT161" s="223" t="s">
        <v>201</v>
      </c>
      <c r="AU161" s="223" t="s">
        <v>84</v>
      </c>
      <c r="AY161" s="18" t="s">
        <v>176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82</v>
      </c>
      <c r="BK161" s="224">
        <f>ROUND(I161*H161,2)</f>
        <v>0</v>
      </c>
      <c r="BL161" s="18" t="s">
        <v>204</v>
      </c>
      <c r="BM161" s="223" t="s">
        <v>967</v>
      </c>
    </row>
    <row r="162" s="2" customFormat="1">
      <c r="A162" s="40"/>
      <c r="B162" s="41"/>
      <c r="C162" s="42"/>
      <c r="D162" s="252" t="s">
        <v>645</v>
      </c>
      <c r="E162" s="42"/>
      <c r="F162" s="253" t="s">
        <v>968</v>
      </c>
      <c r="G162" s="42"/>
      <c r="H162" s="42"/>
      <c r="I162" s="227"/>
      <c r="J162" s="42"/>
      <c r="K162" s="42"/>
      <c r="L162" s="46"/>
      <c r="M162" s="228"/>
      <c r="N162" s="22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645</v>
      </c>
      <c r="AU162" s="18" t="s">
        <v>84</v>
      </c>
    </row>
    <row r="163" s="2" customFormat="1" ht="21.75" customHeight="1">
      <c r="A163" s="40"/>
      <c r="B163" s="41"/>
      <c r="C163" s="230" t="s">
        <v>292</v>
      </c>
      <c r="D163" s="230" t="s">
        <v>201</v>
      </c>
      <c r="E163" s="231" t="s">
        <v>969</v>
      </c>
      <c r="F163" s="232" t="s">
        <v>970</v>
      </c>
      <c r="G163" s="233" t="s">
        <v>792</v>
      </c>
      <c r="H163" s="234">
        <v>50</v>
      </c>
      <c r="I163" s="235"/>
      <c r="J163" s="236">
        <f>ROUND(I163*H163,2)</f>
        <v>0</v>
      </c>
      <c r="K163" s="237"/>
      <c r="L163" s="46"/>
      <c r="M163" s="238" t="s">
        <v>32</v>
      </c>
      <c r="N163" s="239" t="s">
        <v>46</v>
      </c>
      <c r="O163" s="86"/>
      <c r="P163" s="221">
        <f>O163*H163</f>
        <v>0</v>
      </c>
      <c r="Q163" s="221">
        <v>6.9999999999999994E-05</v>
      </c>
      <c r="R163" s="221">
        <f>Q163*H163</f>
        <v>0.0034999999999999996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204</v>
      </c>
      <c r="AT163" s="223" t="s">
        <v>201</v>
      </c>
      <c r="AU163" s="223" t="s">
        <v>84</v>
      </c>
      <c r="AY163" s="18" t="s">
        <v>176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82</v>
      </c>
      <c r="BK163" s="224">
        <f>ROUND(I163*H163,2)</f>
        <v>0</v>
      </c>
      <c r="BL163" s="18" t="s">
        <v>204</v>
      </c>
      <c r="BM163" s="223" t="s">
        <v>971</v>
      </c>
    </row>
    <row r="164" s="2" customFormat="1">
      <c r="A164" s="40"/>
      <c r="B164" s="41"/>
      <c r="C164" s="42"/>
      <c r="D164" s="252" t="s">
        <v>645</v>
      </c>
      <c r="E164" s="42"/>
      <c r="F164" s="253" t="s">
        <v>972</v>
      </c>
      <c r="G164" s="42"/>
      <c r="H164" s="42"/>
      <c r="I164" s="227"/>
      <c r="J164" s="42"/>
      <c r="K164" s="42"/>
      <c r="L164" s="46"/>
      <c r="M164" s="228"/>
      <c r="N164" s="22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645</v>
      </c>
      <c r="AU164" s="18" t="s">
        <v>84</v>
      </c>
    </row>
    <row r="165" s="2" customFormat="1" ht="33" customHeight="1">
      <c r="A165" s="40"/>
      <c r="B165" s="41"/>
      <c r="C165" s="230" t="s">
        <v>297</v>
      </c>
      <c r="D165" s="230" t="s">
        <v>201</v>
      </c>
      <c r="E165" s="231" t="s">
        <v>973</v>
      </c>
      <c r="F165" s="232" t="s">
        <v>974</v>
      </c>
      <c r="G165" s="233" t="s">
        <v>792</v>
      </c>
      <c r="H165" s="234">
        <v>50</v>
      </c>
      <c r="I165" s="235"/>
      <c r="J165" s="236">
        <f>ROUND(I165*H165,2)</f>
        <v>0</v>
      </c>
      <c r="K165" s="237"/>
      <c r="L165" s="46"/>
      <c r="M165" s="238" t="s">
        <v>32</v>
      </c>
      <c r="N165" s="239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204</v>
      </c>
      <c r="AT165" s="223" t="s">
        <v>201</v>
      </c>
      <c r="AU165" s="223" t="s">
        <v>84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204</v>
      </c>
      <c r="BM165" s="223" t="s">
        <v>975</v>
      </c>
    </row>
    <row r="166" s="2" customFormat="1">
      <c r="A166" s="40"/>
      <c r="B166" s="41"/>
      <c r="C166" s="42"/>
      <c r="D166" s="252" t="s">
        <v>645</v>
      </c>
      <c r="E166" s="42"/>
      <c r="F166" s="253" t="s">
        <v>976</v>
      </c>
      <c r="G166" s="42"/>
      <c r="H166" s="42"/>
      <c r="I166" s="227"/>
      <c r="J166" s="42"/>
      <c r="K166" s="42"/>
      <c r="L166" s="46"/>
      <c r="M166" s="228"/>
      <c r="N166" s="22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645</v>
      </c>
      <c r="AU166" s="18" t="s">
        <v>84</v>
      </c>
    </row>
    <row r="167" s="2" customFormat="1" ht="24.15" customHeight="1">
      <c r="A167" s="40"/>
      <c r="B167" s="41"/>
      <c r="C167" s="230" t="s">
        <v>301</v>
      </c>
      <c r="D167" s="230" t="s">
        <v>201</v>
      </c>
      <c r="E167" s="231" t="s">
        <v>977</v>
      </c>
      <c r="F167" s="232" t="s">
        <v>978</v>
      </c>
      <c r="G167" s="233" t="s">
        <v>792</v>
      </c>
      <c r="H167" s="234">
        <v>59</v>
      </c>
      <c r="I167" s="235"/>
      <c r="J167" s="236">
        <f>ROUND(I167*H167,2)</f>
        <v>0</v>
      </c>
      <c r="K167" s="237"/>
      <c r="L167" s="46"/>
      <c r="M167" s="238" t="s">
        <v>32</v>
      </c>
      <c r="N167" s="239" t="s">
        <v>46</v>
      </c>
      <c r="O167" s="86"/>
      <c r="P167" s="221">
        <f>O167*H167</f>
        <v>0</v>
      </c>
      <c r="Q167" s="221">
        <v>6.0000000000000002E-05</v>
      </c>
      <c r="R167" s="221">
        <f>Q167*H167</f>
        <v>0.0035400000000000002</v>
      </c>
      <c r="S167" s="221">
        <v>0</v>
      </c>
      <c r="T167" s="22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3" t="s">
        <v>204</v>
      </c>
      <c r="AT167" s="223" t="s">
        <v>201</v>
      </c>
      <c r="AU167" s="223" t="s">
        <v>84</v>
      </c>
      <c r="AY167" s="18" t="s">
        <v>176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82</v>
      </c>
      <c r="BK167" s="224">
        <f>ROUND(I167*H167,2)</f>
        <v>0</v>
      </c>
      <c r="BL167" s="18" t="s">
        <v>204</v>
      </c>
      <c r="BM167" s="223" t="s">
        <v>979</v>
      </c>
    </row>
    <row r="168" s="2" customFormat="1">
      <c r="A168" s="40"/>
      <c r="B168" s="41"/>
      <c r="C168" s="42"/>
      <c r="D168" s="252" t="s">
        <v>645</v>
      </c>
      <c r="E168" s="42"/>
      <c r="F168" s="253" t="s">
        <v>980</v>
      </c>
      <c r="G168" s="42"/>
      <c r="H168" s="42"/>
      <c r="I168" s="227"/>
      <c r="J168" s="42"/>
      <c r="K168" s="42"/>
      <c r="L168" s="46"/>
      <c r="M168" s="228"/>
      <c r="N168" s="22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645</v>
      </c>
      <c r="AU168" s="18" t="s">
        <v>84</v>
      </c>
    </row>
    <row r="169" s="14" customFormat="1">
      <c r="A169" s="14"/>
      <c r="B169" s="264"/>
      <c r="C169" s="265"/>
      <c r="D169" s="225" t="s">
        <v>647</v>
      </c>
      <c r="E169" s="266" t="s">
        <v>32</v>
      </c>
      <c r="F169" s="267" t="s">
        <v>981</v>
      </c>
      <c r="G169" s="265"/>
      <c r="H169" s="268">
        <v>27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647</v>
      </c>
      <c r="AU169" s="274" t="s">
        <v>84</v>
      </c>
      <c r="AV169" s="14" t="s">
        <v>84</v>
      </c>
      <c r="AW169" s="14" t="s">
        <v>37</v>
      </c>
      <c r="AX169" s="14" t="s">
        <v>75</v>
      </c>
      <c r="AY169" s="274" t="s">
        <v>176</v>
      </c>
    </row>
    <row r="170" s="14" customFormat="1">
      <c r="A170" s="14"/>
      <c r="B170" s="264"/>
      <c r="C170" s="265"/>
      <c r="D170" s="225" t="s">
        <v>647</v>
      </c>
      <c r="E170" s="266" t="s">
        <v>32</v>
      </c>
      <c r="F170" s="267" t="s">
        <v>982</v>
      </c>
      <c r="G170" s="265"/>
      <c r="H170" s="268">
        <v>14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647</v>
      </c>
      <c r="AU170" s="274" t="s">
        <v>84</v>
      </c>
      <c r="AV170" s="14" t="s">
        <v>84</v>
      </c>
      <c r="AW170" s="14" t="s">
        <v>37</v>
      </c>
      <c r="AX170" s="14" t="s">
        <v>75</v>
      </c>
      <c r="AY170" s="274" t="s">
        <v>176</v>
      </c>
    </row>
    <row r="171" s="14" customFormat="1">
      <c r="A171" s="14"/>
      <c r="B171" s="264"/>
      <c r="C171" s="265"/>
      <c r="D171" s="225" t="s">
        <v>647</v>
      </c>
      <c r="E171" s="266" t="s">
        <v>32</v>
      </c>
      <c r="F171" s="267" t="s">
        <v>983</v>
      </c>
      <c r="G171" s="265"/>
      <c r="H171" s="268">
        <v>18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647</v>
      </c>
      <c r="AU171" s="274" t="s">
        <v>84</v>
      </c>
      <c r="AV171" s="14" t="s">
        <v>84</v>
      </c>
      <c r="AW171" s="14" t="s">
        <v>37</v>
      </c>
      <c r="AX171" s="14" t="s">
        <v>75</v>
      </c>
      <c r="AY171" s="274" t="s">
        <v>176</v>
      </c>
    </row>
    <row r="172" s="15" customFormat="1">
      <c r="A172" s="15"/>
      <c r="B172" s="275"/>
      <c r="C172" s="276"/>
      <c r="D172" s="225" t="s">
        <v>647</v>
      </c>
      <c r="E172" s="277" t="s">
        <v>32</v>
      </c>
      <c r="F172" s="278" t="s">
        <v>708</v>
      </c>
      <c r="G172" s="276"/>
      <c r="H172" s="279">
        <v>59</v>
      </c>
      <c r="I172" s="280"/>
      <c r="J172" s="276"/>
      <c r="K172" s="276"/>
      <c r="L172" s="281"/>
      <c r="M172" s="288"/>
      <c r="N172" s="289"/>
      <c r="O172" s="289"/>
      <c r="P172" s="289"/>
      <c r="Q172" s="289"/>
      <c r="R172" s="289"/>
      <c r="S172" s="289"/>
      <c r="T172" s="29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5" t="s">
        <v>647</v>
      </c>
      <c r="AU172" s="285" t="s">
        <v>84</v>
      </c>
      <c r="AV172" s="15" t="s">
        <v>95</v>
      </c>
      <c r="AW172" s="15" t="s">
        <v>37</v>
      </c>
      <c r="AX172" s="15" t="s">
        <v>82</v>
      </c>
      <c r="AY172" s="285" t="s">
        <v>176</v>
      </c>
    </row>
    <row r="173" s="2" customFormat="1" ht="16.5" customHeight="1">
      <c r="A173" s="40"/>
      <c r="B173" s="41"/>
      <c r="C173" s="210" t="s">
        <v>305</v>
      </c>
      <c r="D173" s="210" t="s">
        <v>177</v>
      </c>
      <c r="E173" s="211" t="s">
        <v>984</v>
      </c>
      <c r="F173" s="212" t="s">
        <v>985</v>
      </c>
      <c r="G173" s="213" t="s">
        <v>792</v>
      </c>
      <c r="H173" s="214">
        <v>59</v>
      </c>
      <c r="I173" s="215"/>
      <c r="J173" s="216">
        <f>ROUND(I173*H173,2)</f>
        <v>0</v>
      </c>
      <c r="K173" s="217"/>
      <c r="L173" s="218"/>
      <c r="M173" s="219" t="s">
        <v>32</v>
      </c>
      <c r="N173" s="220" t="s">
        <v>46</v>
      </c>
      <c r="O173" s="86"/>
      <c r="P173" s="221">
        <f>O173*H173</f>
        <v>0</v>
      </c>
      <c r="Q173" s="221">
        <v>0.0043400000000000001</v>
      </c>
      <c r="R173" s="221">
        <f>Q173*H173</f>
        <v>0.25606000000000001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181</v>
      </c>
      <c r="AT173" s="223" t="s">
        <v>177</v>
      </c>
      <c r="AU173" s="223" t="s">
        <v>84</v>
      </c>
      <c r="AY173" s="18" t="s">
        <v>176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82</v>
      </c>
      <c r="BK173" s="224">
        <f>ROUND(I173*H173,2)</f>
        <v>0</v>
      </c>
      <c r="BL173" s="18" t="s">
        <v>181</v>
      </c>
      <c r="BM173" s="223" t="s">
        <v>986</v>
      </c>
    </row>
    <row r="174" s="2" customFormat="1" ht="24.15" customHeight="1">
      <c r="A174" s="40"/>
      <c r="B174" s="41"/>
      <c r="C174" s="230" t="s">
        <v>309</v>
      </c>
      <c r="D174" s="230" t="s">
        <v>201</v>
      </c>
      <c r="E174" s="231" t="s">
        <v>987</v>
      </c>
      <c r="F174" s="232" t="s">
        <v>988</v>
      </c>
      <c r="G174" s="233" t="s">
        <v>792</v>
      </c>
      <c r="H174" s="234">
        <v>100</v>
      </c>
      <c r="I174" s="235"/>
      <c r="J174" s="236">
        <f>ROUND(I174*H174,2)</f>
        <v>0</v>
      </c>
      <c r="K174" s="237"/>
      <c r="L174" s="46"/>
      <c r="M174" s="238" t="s">
        <v>32</v>
      </c>
      <c r="N174" s="239" t="s">
        <v>46</v>
      </c>
      <c r="O174" s="86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95</v>
      </c>
      <c r="AT174" s="223" t="s">
        <v>201</v>
      </c>
      <c r="AU174" s="223" t="s">
        <v>84</v>
      </c>
      <c r="AY174" s="18" t="s">
        <v>176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82</v>
      </c>
      <c r="BK174" s="224">
        <f>ROUND(I174*H174,2)</f>
        <v>0</v>
      </c>
      <c r="BL174" s="18" t="s">
        <v>95</v>
      </c>
      <c r="BM174" s="223" t="s">
        <v>989</v>
      </c>
    </row>
    <row r="175" s="2" customFormat="1">
      <c r="A175" s="40"/>
      <c r="B175" s="41"/>
      <c r="C175" s="42"/>
      <c r="D175" s="252" t="s">
        <v>645</v>
      </c>
      <c r="E175" s="42"/>
      <c r="F175" s="253" t="s">
        <v>990</v>
      </c>
      <c r="G175" s="42"/>
      <c r="H175" s="42"/>
      <c r="I175" s="227"/>
      <c r="J175" s="42"/>
      <c r="K175" s="42"/>
      <c r="L175" s="46"/>
      <c r="M175" s="228"/>
      <c r="N175" s="22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645</v>
      </c>
      <c r="AU175" s="18" t="s">
        <v>84</v>
      </c>
    </row>
    <row r="176" s="2" customFormat="1" ht="16.5" customHeight="1">
      <c r="A176" s="40"/>
      <c r="B176" s="41"/>
      <c r="C176" s="210" t="s">
        <v>313</v>
      </c>
      <c r="D176" s="210" t="s">
        <v>177</v>
      </c>
      <c r="E176" s="211" t="s">
        <v>991</v>
      </c>
      <c r="F176" s="212" t="s">
        <v>992</v>
      </c>
      <c r="G176" s="213" t="s">
        <v>792</v>
      </c>
      <c r="H176" s="214">
        <v>100</v>
      </c>
      <c r="I176" s="215"/>
      <c r="J176" s="216">
        <f>ROUND(I176*H176,2)</f>
        <v>0</v>
      </c>
      <c r="K176" s="217"/>
      <c r="L176" s="218"/>
      <c r="M176" s="219" t="s">
        <v>32</v>
      </c>
      <c r="N176" s="220" t="s">
        <v>46</v>
      </c>
      <c r="O176" s="86"/>
      <c r="P176" s="221">
        <f>O176*H176</f>
        <v>0</v>
      </c>
      <c r="Q176" s="221">
        <v>0.0054999999999999997</v>
      </c>
      <c r="R176" s="221">
        <f>Q176*H176</f>
        <v>0.54999999999999993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210</v>
      </c>
      <c r="AT176" s="223" t="s">
        <v>177</v>
      </c>
      <c r="AU176" s="223" t="s">
        <v>84</v>
      </c>
      <c r="AY176" s="18" t="s">
        <v>176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82</v>
      </c>
      <c r="BK176" s="224">
        <f>ROUND(I176*H176,2)</f>
        <v>0</v>
      </c>
      <c r="BL176" s="18" t="s">
        <v>95</v>
      </c>
      <c r="BM176" s="223" t="s">
        <v>993</v>
      </c>
    </row>
    <row r="177" s="2" customFormat="1" ht="33" customHeight="1">
      <c r="A177" s="40"/>
      <c r="B177" s="41"/>
      <c r="C177" s="230" t="s">
        <v>337</v>
      </c>
      <c r="D177" s="230" t="s">
        <v>201</v>
      </c>
      <c r="E177" s="231" t="s">
        <v>994</v>
      </c>
      <c r="F177" s="232" t="s">
        <v>995</v>
      </c>
      <c r="G177" s="233" t="s">
        <v>691</v>
      </c>
      <c r="H177" s="234">
        <v>15</v>
      </c>
      <c r="I177" s="235"/>
      <c r="J177" s="236">
        <f>ROUND(I177*H177,2)</f>
        <v>0</v>
      </c>
      <c r="K177" s="237"/>
      <c r="L177" s="46"/>
      <c r="M177" s="238" t="s">
        <v>32</v>
      </c>
      <c r="N177" s="239" t="s">
        <v>46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0.28100000000000003</v>
      </c>
      <c r="T177" s="222">
        <f>S177*H177</f>
        <v>4.2150000000000007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204</v>
      </c>
      <c r="AT177" s="223" t="s">
        <v>201</v>
      </c>
      <c r="AU177" s="223" t="s">
        <v>84</v>
      </c>
      <c r="AY177" s="18" t="s">
        <v>176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82</v>
      </c>
      <c r="BK177" s="224">
        <f>ROUND(I177*H177,2)</f>
        <v>0</v>
      </c>
      <c r="BL177" s="18" t="s">
        <v>204</v>
      </c>
      <c r="BM177" s="223" t="s">
        <v>996</v>
      </c>
    </row>
    <row r="178" s="2" customFormat="1">
      <c r="A178" s="40"/>
      <c r="B178" s="41"/>
      <c r="C178" s="42"/>
      <c r="D178" s="252" t="s">
        <v>645</v>
      </c>
      <c r="E178" s="42"/>
      <c r="F178" s="253" t="s">
        <v>997</v>
      </c>
      <c r="G178" s="42"/>
      <c r="H178" s="42"/>
      <c r="I178" s="227"/>
      <c r="J178" s="42"/>
      <c r="K178" s="42"/>
      <c r="L178" s="46"/>
      <c r="M178" s="228"/>
      <c r="N178" s="22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645</v>
      </c>
      <c r="AU178" s="18" t="s">
        <v>84</v>
      </c>
    </row>
    <row r="179" s="11" customFormat="1" ht="25.92" customHeight="1">
      <c r="A179" s="11"/>
      <c r="B179" s="196"/>
      <c r="C179" s="197"/>
      <c r="D179" s="198" t="s">
        <v>74</v>
      </c>
      <c r="E179" s="199" t="s">
        <v>998</v>
      </c>
      <c r="F179" s="199" t="s">
        <v>999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P180</f>
        <v>0</v>
      </c>
      <c r="Q179" s="204"/>
      <c r="R179" s="205">
        <f>R180</f>
        <v>0</v>
      </c>
      <c r="S179" s="204"/>
      <c r="T179" s="206">
        <f>T180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196</v>
      </c>
      <c r="AT179" s="208" t="s">
        <v>74</v>
      </c>
      <c r="AU179" s="208" t="s">
        <v>75</v>
      </c>
      <c r="AY179" s="207" t="s">
        <v>176</v>
      </c>
      <c r="BK179" s="209">
        <f>BK180</f>
        <v>0</v>
      </c>
    </row>
    <row r="180" s="11" customFormat="1" ht="22.8" customHeight="1">
      <c r="A180" s="11"/>
      <c r="B180" s="196"/>
      <c r="C180" s="197"/>
      <c r="D180" s="198" t="s">
        <v>74</v>
      </c>
      <c r="E180" s="250" t="s">
        <v>1000</v>
      </c>
      <c r="F180" s="250" t="s">
        <v>1001</v>
      </c>
      <c r="G180" s="197"/>
      <c r="H180" s="197"/>
      <c r="I180" s="200"/>
      <c r="J180" s="251">
        <f>BK180</f>
        <v>0</v>
      </c>
      <c r="K180" s="197"/>
      <c r="L180" s="202"/>
      <c r="M180" s="203"/>
      <c r="N180" s="204"/>
      <c r="O180" s="204"/>
      <c r="P180" s="205">
        <f>SUM(P181:P184)</f>
        <v>0</v>
      </c>
      <c r="Q180" s="204"/>
      <c r="R180" s="205">
        <f>SUM(R181:R184)</f>
        <v>0</v>
      </c>
      <c r="S180" s="204"/>
      <c r="T180" s="206">
        <f>SUM(T181:T184)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196</v>
      </c>
      <c r="AT180" s="208" t="s">
        <v>74</v>
      </c>
      <c r="AU180" s="208" t="s">
        <v>82</v>
      </c>
      <c r="AY180" s="207" t="s">
        <v>176</v>
      </c>
      <c r="BK180" s="209">
        <f>SUM(BK181:BK184)</f>
        <v>0</v>
      </c>
    </row>
    <row r="181" s="2" customFormat="1" ht="16.5" customHeight="1">
      <c r="A181" s="40"/>
      <c r="B181" s="41"/>
      <c r="C181" s="230" t="s">
        <v>341</v>
      </c>
      <c r="D181" s="230" t="s">
        <v>201</v>
      </c>
      <c r="E181" s="231" t="s">
        <v>1002</v>
      </c>
      <c r="F181" s="232" t="s">
        <v>1003</v>
      </c>
      <c r="G181" s="233" t="s">
        <v>1004</v>
      </c>
      <c r="H181" s="291"/>
      <c r="I181" s="235"/>
      <c r="J181" s="236">
        <f>ROUND(I181*H181,2)</f>
        <v>0</v>
      </c>
      <c r="K181" s="237"/>
      <c r="L181" s="46"/>
      <c r="M181" s="238" t="s">
        <v>32</v>
      </c>
      <c r="N181" s="239" t="s">
        <v>46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1005</v>
      </c>
      <c r="AT181" s="223" t="s">
        <v>201</v>
      </c>
      <c r="AU181" s="223" t="s">
        <v>84</v>
      </c>
      <c r="AY181" s="18" t="s">
        <v>176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82</v>
      </c>
      <c r="BK181" s="224">
        <f>ROUND(I181*H181,2)</f>
        <v>0</v>
      </c>
      <c r="BL181" s="18" t="s">
        <v>1005</v>
      </c>
      <c r="BM181" s="223" t="s">
        <v>1006</v>
      </c>
    </row>
    <row r="182" s="2" customFormat="1">
      <c r="A182" s="40"/>
      <c r="B182" s="41"/>
      <c r="C182" s="42"/>
      <c r="D182" s="252" t="s">
        <v>645</v>
      </c>
      <c r="E182" s="42"/>
      <c r="F182" s="253" t="s">
        <v>1007</v>
      </c>
      <c r="G182" s="42"/>
      <c r="H182" s="42"/>
      <c r="I182" s="227"/>
      <c r="J182" s="42"/>
      <c r="K182" s="42"/>
      <c r="L182" s="46"/>
      <c r="M182" s="228"/>
      <c r="N182" s="22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645</v>
      </c>
      <c r="AU182" s="18" t="s">
        <v>84</v>
      </c>
    </row>
    <row r="183" s="2" customFormat="1" ht="16.5" customHeight="1">
      <c r="A183" s="40"/>
      <c r="B183" s="41"/>
      <c r="C183" s="230" t="s">
        <v>345</v>
      </c>
      <c r="D183" s="230" t="s">
        <v>201</v>
      </c>
      <c r="E183" s="231" t="s">
        <v>1008</v>
      </c>
      <c r="F183" s="232" t="s">
        <v>1009</v>
      </c>
      <c r="G183" s="233" t="s">
        <v>1010</v>
      </c>
      <c r="H183" s="234">
        <v>2</v>
      </c>
      <c r="I183" s="235"/>
      <c r="J183" s="236">
        <f>ROUND(I183*H183,2)</f>
        <v>0</v>
      </c>
      <c r="K183" s="237"/>
      <c r="L183" s="46"/>
      <c r="M183" s="238" t="s">
        <v>32</v>
      </c>
      <c r="N183" s="239" t="s">
        <v>46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1005</v>
      </c>
      <c r="AT183" s="223" t="s">
        <v>201</v>
      </c>
      <c r="AU183" s="223" t="s">
        <v>84</v>
      </c>
      <c r="AY183" s="18" t="s">
        <v>176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82</v>
      </c>
      <c r="BK183" s="224">
        <f>ROUND(I183*H183,2)</f>
        <v>0</v>
      </c>
      <c r="BL183" s="18" t="s">
        <v>1005</v>
      </c>
      <c r="BM183" s="223" t="s">
        <v>1011</v>
      </c>
    </row>
    <row r="184" s="2" customFormat="1">
      <c r="A184" s="40"/>
      <c r="B184" s="41"/>
      <c r="C184" s="42"/>
      <c r="D184" s="252" t="s">
        <v>645</v>
      </c>
      <c r="E184" s="42"/>
      <c r="F184" s="253" t="s">
        <v>1012</v>
      </c>
      <c r="G184" s="42"/>
      <c r="H184" s="42"/>
      <c r="I184" s="227"/>
      <c r="J184" s="42"/>
      <c r="K184" s="42"/>
      <c r="L184" s="46"/>
      <c r="M184" s="292"/>
      <c r="N184" s="293"/>
      <c r="O184" s="242"/>
      <c r="P184" s="242"/>
      <c r="Q184" s="242"/>
      <c r="R184" s="242"/>
      <c r="S184" s="242"/>
      <c r="T184" s="294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8" t="s">
        <v>645</v>
      </c>
      <c r="AU184" s="18" t="s">
        <v>84</v>
      </c>
    </row>
    <row r="185" s="2" customFormat="1" ht="6.96" customHeight="1">
      <c r="A185" s="40"/>
      <c r="B185" s="61"/>
      <c r="C185" s="62"/>
      <c r="D185" s="62"/>
      <c r="E185" s="62"/>
      <c r="F185" s="62"/>
      <c r="G185" s="62"/>
      <c r="H185" s="62"/>
      <c r="I185" s="62"/>
      <c r="J185" s="62"/>
      <c r="K185" s="62"/>
      <c r="L185" s="46"/>
      <c r="M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</row>
  </sheetData>
  <sheetProtection sheet="1" autoFilter="0" formatColumns="0" formatRows="0" objects="1" scenarios="1" spinCount="100000" saltValue="bnyw1YJMWVMjZFQNM9JRXCqgRRgDHETYxaXH6aV86OX6auhDiZ75vYv1ttswNyWeorOOR/BzPAGQ7Ai9/9+p6w==" hashValue="tjKm835nAQWKDCcXibaXPliqz6MmLUsAoFpdmI9qlqHvrukHsoAGm65lOR/KW2MxE0M2GFrXTR+WOREoChMTRg==" algorithmName="SHA-512" password="CC35"/>
  <autoFilter ref="C99:K18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3" r:id="rId1" display="https://podminky.urs.cz/item/CS_URS_2022_02/565176111"/>
    <hyperlink ref="F105" r:id="rId2" display="https://podminky.urs.cz/item/CS_URS_2022_02/573111112"/>
    <hyperlink ref="F107" r:id="rId3" display="https://podminky.urs.cz/item/CS_URS_2022_02/573211109"/>
    <hyperlink ref="F109" r:id="rId4" display="https://podminky.urs.cz/item/CS_URS_2022_02/577144111"/>
    <hyperlink ref="F111" r:id="rId5" display="https://podminky.urs.cz/item/CS_URS_2022_02/596212210"/>
    <hyperlink ref="F116" r:id="rId6" display="https://podminky.urs.cz/item/CS_URS_2022_02/928621012"/>
    <hyperlink ref="F118" r:id="rId7" display="https://podminky.urs.cz/item/CS_URS_2022_02/931994172"/>
    <hyperlink ref="F122" r:id="rId8" display="https://podminky.urs.cz/item/CS_URS_2022_02/113107042"/>
    <hyperlink ref="F124" r:id="rId9" display="https://podminky.urs.cz/item/CS_URS_2022_02/113154226"/>
    <hyperlink ref="F128" r:id="rId10" display="https://podminky.urs.cz/item/CS_URS_2022_02/131351104"/>
    <hyperlink ref="F130" r:id="rId11" display="https://podminky.urs.cz/item/CS_URS_2021_02/132212211"/>
    <hyperlink ref="F133" r:id="rId12" display="https://podminky.urs.cz/item/CS_URS_2022_02/162751117"/>
    <hyperlink ref="F135" r:id="rId13" display="https://podminky.urs.cz/item/CS_URS_2022_02/162751119"/>
    <hyperlink ref="F137" r:id="rId14" display="https://podminky.urs.cz/item/CS_URS_2022_02/167151101"/>
    <hyperlink ref="F139" r:id="rId15" display="https://podminky.urs.cz/item/CS_URS_2022_02/167151121"/>
    <hyperlink ref="F141" r:id="rId16" display="https://podminky.urs.cz/item/CS_URS_2022_02/171251201"/>
    <hyperlink ref="F143" r:id="rId17" display="https://podminky.urs.cz/item/CS_URS_2022_02/174111101"/>
    <hyperlink ref="F145" r:id="rId18" display="https://podminky.urs.cz/item/CS_URS_2022_02/181351113"/>
    <hyperlink ref="F148" r:id="rId19" display="https://podminky.urs.cz/item/CS_URS_2022_02/997013501"/>
    <hyperlink ref="F150" r:id="rId20" display="https://podminky.urs.cz/item/CS_URS_2022_02/997013509"/>
    <hyperlink ref="F152" r:id="rId21" display="https://podminky.urs.cz/item/CS_URS_2022_02/997221645"/>
    <hyperlink ref="F154" r:id="rId22" display="https://podminky.urs.cz/item/CS_URS_2022_02/997221655"/>
    <hyperlink ref="F158" r:id="rId23" display="https://podminky.urs.cz/item/CS_URS_2022_02/460150164"/>
    <hyperlink ref="F160" r:id="rId24" display="https://podminky.urs.cz/item/CS_URS_2022_02/460421182"/>
    <hyperlink ref="F162" r:id="rId25" display="https://podminky.urs.cz/item/CS_URS_2022_02/460431273"/>
    <hyperlink ref="F164" r:id="rId26" display="https://podminky.urs.cz/item/CS_URS_2022_02/460490012"/>
    <hyperlink ref="F166" r:id="rId27" display="https://podminky.urs.cz/item/CS_URS_2022_02/460560164"/>
    <hyperlink ref="F168" r:id="rId28" display="https://podminky.urs.cz/item/CS_URS_2022_02/460631127"/>
    <hyperlink ref="F175" r:id="rId29" display="https://podminky.urs.cz/item/CS_URS_2022_02/460510274"/>
    <hyperlink ref="F178" r:id="rId30" display="https://podminky.urs.cz/item/CS_URS_2022_02/468021132"/>
    <hyperlink ref="F182" r:id="rId31" display="https://podminky.urs.cz/item/CS_URS_2021_02/073002000"/>
    <hyperlink ref="F184" r:id="rId32" display="https://podminky.urs.cz/item/CS_URS_2021_02/07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153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1013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1014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1015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1016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1017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1017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ROUND(J100,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ROUND((SUM(BE100:BE246)),  2)</f>
        <v>0</v>
      </c>
      <c r="G37" s="40"/>
      <c r="H37" s="40"/>
      <c r="I37" s="160">
        <v>0.20999999999999999</v>
      </c>
      <c r="J37" s="159">
        <f>ROUND(((SUM(BE100:BE246))*I37),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ROUND((SUM(BF100:BF246)),  2)</f>
        <v>0</v>
      </c>
      <c r="G38" s="40"/>
      <c r="H38" s="40"/>
      <c r="I38" s="160">
        <v>0.14999999999999999</v>
      </c>
      <c r="J38" s="159">
        <f>ROUND(((SUM(BF100:BF246))*I38),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ROUND((SUM(BG100:BG246)),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ROUND((SUM(BH100:BH246)),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ROUND((SUM(BI100:BI246)),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153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1013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04 - Železniční přejezd v km 42,883 (P3338), osazení technol. objektu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Litoměřice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3" t="s">
        <v>30</v>
      </c>
      <c r="D62" s="42"/>
      <c r="E62" s="42"/>
      <c r="F62" s="28" t="str">
        <f>E19</f>
        <v>Správa železnic, státní organizace</v>
      </c>
      <c r="G62" s="42"/>
      <c r="H62" s="42"/>
      <c r="I62" s="33" t="s">
        <v>36</v>
      </c>
      <c r="J62" s="38" t="str">
        <f>E25</f>
        <v>VIAMONT Projekt, s.r.o.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5.6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>VIAMONT Projekt, s.r.o.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J100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628</v>
      </c>
      <c r="E68" s="181"/>
      <c r="F68" s="181"/>
      <c r="G68" s="181"/>
      <c r="H68" s="181"/>
      <c r="I68" s="181"/>
      <c r="J68" s="182">
        <f>J101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45"/>
      <c r="C69" s="126"/>
      <c r="D69" s="246" t="s">
        <v>629</v>
      </c>
      <c r="E69" s="247"/>
      <c r="F69" s="247"/>
      <c r="G69" s="247"/>
      <c r="H69" s="247"/>
      <c r="I69" s="247"/>
      <c r="J69" s="248">
        <f>J102</f>
        <v>0</v>
      </c>
      <c r="K69" s="126"/>
      <c r="L69" s="24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45"/>
      <c r="C70" s="126"/>
      <c r="D70" s="246" t="s">
        <v>630</v>
      </c>
      <c r="E70" s="247"/>
      <c r="F70" s="247"/>
      <c r="G70" s="247"/>
      <c r="H70" s="247"/>
      <c r="I70" s="247"/>
      <c r="J70" s="248">
        <f>J181</f>
        <v>0</v>
      </c>
      <c r="K70" s="126"/>
      <c r="L70" s="249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45"/>
      <c r="C71" s="126"/>
      <c r="D71" s="246" t="s">
        <v>1018</v>
      </c>
      <c r="E71" s="247"/>
      <c r="F71" s="247"/>
      <c r="G71" s="247"/>
      <c r="H71" s="247"/>
      <c r="I71" s="247"/>
      <c r="J71" s="248">
        <f>J206</f>
        <v>0</v>
      </c>
      <c r="K71" s="126"/>
      <c r="L71" s="249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45"/>
      <c r="C72" s="126"/>
      <c r="D72" s="246" t="s">
        <v>631</v>
      </c>
      <c r="E72" s="247"/>
      <c r="F72" s="247"/>
      <c r="G72" s="247"/>
      <c r="H72" s="247"/>
      <c r="I72" s="247"/>
      <c r="J72" s="248">
        <f>J218</f>
        <v>0</v>
      </c>
      <c r="K72" s="126"/>
      <c r="L72" s="249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45"/>
      <c r="C73" s="126"/>
      <c r="D73" s="246" t="s">
        <v>632</v>
      </c>
      <c r="E73" s="247"/>
      <c r="F73" s="247"/>
      <c r="G73" s="247"/>
      <c r="H73" s="247"/>
      <c r="I73" s="247"/>
      <c r="J73" s="248">
        <f>J225</f>
        <v>0</v>
      </c>
      <c r="K73" s="126"/>
      <c r="L73" s="249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45"/>
      <c r="C74" s="126"/>
      <c r="D74" s="246" t="s">
        <v>1019</v>
      </c>
      <c r="E74" s="247"/>
      <c r="F74" s="247"/>
      <c r="G74" s="247"/>
      <c r="H74" s="247"/>
      <c r="I74" s="247"/>
      <c r="J74" s="248">
        <f>J236</f>
        <v>0</v>
      </c>
      <c r="K74" s="126"/>
      <c r="L74" s="249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78"/>
      <c r="C75" s="179"/>
      <c r="D75" s="180" t="s">
        <v>636</v>
      </c>
      <c r="E75" s="181"/>
      <c r="F75" s="181"/>
      <c r="G75" s="181"/>
      <c r="H75" s="181"/>
      <c r="I75" s="181"/>
      <c r="J75" s="182">
        <f>J239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2" customFormat="1" ht="19.92" customHeight="1">
      <c r="A76" s="12"/>
      <c r="B76" s="245"/>
      <c r="C76" s="126"/>
      <c r="D76" s="246" t="s">
        <v>1020</v>
      </c>
      <c r="E76" s="247"/>
      <c r="F76" s="247"/>
      <c r="G76" s="247"/>
      <c r="H76" s="247"/>
      <c r="I76" s="247"/>
      <c r="J76" s="248">
        <f>J240</f>
        <v>0</v>
      </c>
      <c r="K76" s="126"/>
      <c r="L76" s="249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161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Oprava PZS v ŽST Litoměřice horní nádraží</v>
      </c>
      <c r="F86" s="33"/>
      <c r="G86" s="33"/>
      <c r="H86" s="33"/>
      <c r="I86" s="42"/>
      <c r="J86" s="42"/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2"/>
      <c r="C87" s="33" t="s">
        <v>150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1" customFormat="1" ht="16.5" customHeight="1">
      <c r="B88" s="22"/>
      <c r="C88" s="23"/>
      <c r="D88" s="23"/>
      <c r="E88" s="172" t="s">
        <v>151</v>
      </c>
      <c r="F88" s="23"/>
      <c r="G88" s="23"/>
      <c r="H88" s="23"/>
      <c r="I88" s="23"/>
      <c r="J88" s="23"/>
      <c r="K88" s="23"/>
      <c r="L88" s="21"/>
    </row>
    <row r="89" s="1" customFormat="1" ht="12" customHeight="1">
      <c r="B89" s="22"/>
      <c r="C89" s="33" t="s">
        <v>152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40"/>
      <c r="B90" s="41"/>
      <c r="C90" s="42"/>
      <c r="D90" s="42"/>
      <c r="E90" s="173" t="s">
        <v>153</v>
      </c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1013</v>
      </c>
      <c r="D91" s="42"/>
      <c r="E91" s="42"/>
      <c r="F91" s="42"/>
      <c r="G91" s="42"/>
      <c r="H91" s="42"/>
      <c r="I91" s="42"/>
      <c r="J91" s="42"/>
      <c r="K91" s="42"/>
      <c r="L91" s="148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71" t="str">
        <f>E13</f>
        <v>04 - Železniční přejezd v km 42,883 (P3338), osazení technol. objektu</v>
      </c>
      <c r="F92" s="42"/>
      <c r="G92" s="42"/>
      <c r="H92" s="42"/>
      <c r="I92" s="42"/>
      <c r="J92" s="42"/>
      <c r="K92" s="42"/>
      <c r="L92" s="148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8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2" customHeight="1">
      <c r="A94" s="40"/>
      <c r="B94" s="41"/>
      <c r="C94" s="33" t="s">
        <v>22</v>
      </c>
      <c r="D94" s="42"/>
      <c r="E94" s="42"/>
      <c r="F94" s="28" t="str">
        <f>F16</f>
        <v>Litoměřice</v>
      </c>
      <c r="G94" s="42"/>
      <c r="H94" s="42"/>
      <c r="I94" s="33" t="s">
        <v>24</v>
      </c>
      <c r="J94" s="74" t="str">
        <f>IF(J16="","",J16)</f>
        <v>28. 2. 2022</v>
      </c>
      <c r="K94" s="42"/>
      <c r="L94" s="148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8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5.65" customHeight="1">
      <c r="A96" s="40"/>
      <c r="B96" s="41"/>
      <c r="C96" s="33" t="s">
        <v>30</v>
      </c>
      <c r="D96" s="42"/>
      <c r="E96" s="42"/>
      <c r="F96" s="28" t="str">
        <f>E19</f>
        <v>Správa železnic, státní organizace</v>
      </c>
      <c r="G96" s="42"/>
      <c r="H96" s="42"/>
      <c r="I96" s="33" t="s">
        <v>36</v>
      </c>
      <c r="J96" s="38" t="str">
        <f>E25</f>
        <v>VIAMONT Projekt, s.r.o.</v>
      </c>
      <c r="K96" s="42"/>
      <c r="L96" s="148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5.65" customHeight="1">
      <c r="A97" s="40"/>
      <c r="B97" s="41"/>
      <c r="C97" s="33" t="s">
        <v>34</v>
      </c>
      <c r="D97" s="42"/>
      <c r="E97" s="42"/>
      <c r="F97" s="28" t="str">
        <f>IF(E22="","",E22)</f>
        <v>Vyplň údaj</v>
      </c>
      <c r="G97" s="42"/>
      <c r="H97" s="42"/>
      <c r="I97" s="33" t="s">
        <v>38</v>
      </c>
      <c r="J97" s="38" t="str">
        <f>E28</f>
        <v>VIAMONT Projekt, s.r.o.</v>
      </c>
      <c r="K97" s="42"/>
      <c r="L97" s="148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0.32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8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10" customFormat="1" ht="29.28" customHeight="1">
      <c r="A99" s="184"/>
      <c r="B99" s="185"/>
      <c r="C99" s="186" t="s">
        <v>162</v>
      </c>
      <c r="D99" s="187" t="s">
        <v>60</v>
      </c>
      <c r="E99" s="187" t="s">
        <v>56</v>
      </c>
      <c r="F99" s="187" t="s">
        <v>57</v>
      </c>
      <c r="G99" s="187" t="s">
        <v>163</v>
      </c>
      <c r="H99" s="187" t="s">
        <v>164</v>
      </c>
      <c r="I99" s="187" t="s">
        <v>165</v>
      </c>
      <c r="J99" s="188" t="s">
        <v>158</v>
      </c>
      <c r="K99" s="189" t="s">
        <v>166</v>
      </c>
      <c r="L99" s="190"/>
      <c r="M99" s="94" t="s">
        <v>32</v>
      </c>
      <c r="N99" s="95" t="s">
        <v>45</v>
      </c>
      <c r="O99" s="95" t="s">
        <v>167</v>
      </c>
      <c r="P99" s="95" t="s">
        <v>168</v>
      </c>
      <c r="Q99" s="95" t="s">
        <v>169</v>
      </c>
      <c r="R99" s="95" t="s">
        <v>170</v>
      </c>
      <c r="S99" s="95" t="s">
        <v>171</v>
      </c>
      <c r="T99" s="96" t="s">
        <v>172</v>
      </c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</row>
    <row r="100" s="2" customFormat="1" ht="22.8" customHeight="1">
      <c r="A100" s="40"/>
      <c r="B100" s="41"/>
      <c r="C100" s="101" t="s">
        <v>173</v>
      </c>
      <c r="D100" s="42"/>
      <c r="E100" s="42"/>
      <c r="F100" s="42"/>
      <c r="G100" s="42"/>
      <c r="H100" s="42"/>
      <c r="I100" s="42"/>
      <c r="J100" s="191">
        <f>BK100</f>
        <v>0</v>
      </c>
      <c r="K100" s="42"/>
      <c r="L100" s="46"/>
      <c r="M100" s="97"/>
      <c r="N100" s="192"/>
      <c r="O100" s="98"/>
      <c r="P100" s="193">
        <f>P101+P239</f>
        <v>0</v>
      </c>
      <c r="Q100" s="98"/>
      <c r="R100" s="193">
        <f>R101+R239</f>
        <v>17.543775783339999</v>
      </c>
      <c r="S100" s="98"/>
      <c r="T100" s="194">
        <f>T101+T239</f>
        <v>24.5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74</v>
      </c>
      <c r="AU100" s="18" t="s">
        <v>159</v>
      </c>
      <c r="BK100" s="195">
        <f>BK101+BK239</f>
        <v>0</v>
      </c>
    </row>
    <row r="101" s="11" customFormat="1" ht="25.92" customHeight="1">
      <c r="A101" s="11"/>
      <c r="B101" s="196"/>
      <c r="C101" s="197"/>
      <c r="D101" s="198" t="s">
        <v>74</v>
      </c>
      <c r="E101" s="199" t="s">
        <v>638</v>
      </c>
      <c r="F101" s="199" t="s">
        <v>639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P102+P181+P206+P218+P225+P236</f>
        <v>0</v>
      </c>
      <c r="Q101" s="204"/>
      <c r="R101" s="205">
        <f>R102+R181+R206+R218+R225+R236</f>
        <v>17.531715783339997</v>
      </c>
      <c r="S101" s="204"/>
      <c r="T101" s="206">
        <f>T102+T181+T206+T218+T225+T236</f>
        <v>24.5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7" t="s">
        <v>82</v>
      </c>
      <c r="AT101" s="208" t="s">
        <v>74</v>
      </c>
      <c r="AU101" s="208" t="s">
        <v>75</v>
      </c>
      <c r="AY101" s="207" t="s">
        <v>176</v>
      </c>
      <c r="BK101" s="209">
        <f>BK102+BK181+BK206+BK218+BK225+BK236</f>
        <v>0</v>
      </c>
    </row>
    <row r="102" s="11" customFormat="1" ht="22.8" customHeight="1">
      <c r="A102" s="11"/>
      <c r="B102" s="196"/>
      <c r="C102" s="197"/>
      <c r="D102" s="198" t="s">
        <v>74</v>
      </c>
      <c r="E102" s="250" t="s">
        <v>82</v>
      </c>
      <c r="F102" s="250" t="s">
        <v>640</v>
      </c>
      <c r="G102" s="197"/>
      <c r="H102" s="197"/>
      <c r="I102" s="200"/>
      <c r="J102" s="251">
        <f>BK102</f>
        <v>0</v>
      </c>
      <c r="K102" s="197"/>
      <c r="L102" s="202"/>
      <c r="M102" s="203"/>
      <c r="N102" s="204"/>
      <c r="O102" s="204"/>
      <c r="P102" s="205">
        <f>SUM(P103:P180)</f>
        <v>0</v>
      </c>
      <c r="Q102" s="204"/>
      <c r="R102" s="205">
        <f>SUM(R103:R180)</f>
        <v>0</v>
      </c>
      <c r="S102" s="204"/>
      <c r="T102" s="206">
        <f>SUM(T103:T180)</f>
        <v>24.5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7" t="s">
        <v>82</v>
      </c>
      <c r="AT102" s="208" t="s">
        <v>74</v>
      </c>
      <c r="AU102" s="208" t="s">
        <v>82</v>
      </c>
      <c r="AY102" s="207" t="s">
        <v>176</v>
      </c>
      <c r="BK102" s="209">
        <f>SUM(BK103:BK180)</f>
        <v>0</v>
      </c>
    </row>
    <row r="103" s="2" customFormat="1" ht="37.8" customHeight="1">
      <c r="A103" s="40"/>
      <c r="B103" s="41"/>
      <c r="C103" s="230" t="s">
        <v>82</v>
      </c>
      <c r="D103" s="230" t="s">
        <v>201</v>
      </c>
      <c r="E103" s="231" t="s">
        <v>1021</v>
      </c>
      <c r="F103" s="232" t="s">
        <v>1022</v>
      </c>
      <c r="G103" s="233" t="s">
        <v>691</v>
      </c>
      <c r="H103" s="234">
        <v>30</v>
      </c>
      <c r="I103" s="235"/>
      <c r="J103" s="236">
        <f>ROUND(I103*H103,2)</f>
        <v>0</v>
      </c>
      <c r="K103" s="237"/>
      <c r="L103" s="46"/>
      <c r="M103" s="238" t="s">
        <v>32</v>
      </c>
      <c r="N103" s="239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0.57999999999999996</v>
      </c>
      <c r="T103" s="222">
        <f>S103*H103</f>
        <v>17.399999999999999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95</v>
      </c>
      <c r="AT103" s="223" t="s">
        <v>201</v>
      </c>
      <c r="AU103" s="223" t="s">
        <v>84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95</v>
      </c>
      <c r="BM103" s="223" t="s">
        <v>1023</v>
      </c>
    </row>
    <row r="104" s="2" customFormat="1">
      <c r="A104" s="40"/>
      <c r="B104" s="41"/>
      <c r="C104" s="42"/>
      <c r="D104" s="252" t="s">
        <v>645</v>
      </c>
      <c r="E104" s="42"/>
      <c r="F104" s="253" t="s">
        <v>1024</v>
      </c>
      <c r="G104" s="42"/>
      <c r="H104" s="42"/>
      <c r="I104" s="227"/>
      <c r="J104" s="42"/>
      <c r="K104" s="42"/>
      <c r="L104" s="46"/>
      <c r="M104" s="228"/>
      <c r="N104" s="22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645</v>
      </c>
      <c r="AU104" s="18" t="s">
        <v>84</v>
      </c>
    </row>
    <row r="105" s="13" customFormat="1">
      <c r="A105" s="13"/>
      <c r="B105" s="254"/>
      <c r="C105" s="255"/>
      <c r="D105" s="225" t="s">
        <v>647</v>
      </c>
      <c r="E105" s="256" t="s">
        <v>32</v>
      </c>
      <c r="F105" s="257" t="s">
        <v>1025</v>
      </c>
      <c r="G105" s="255"/>
      <c r="H105" s="256" t="s">
        <v>32</v>
      </c>
      <c r="I105" s="258"/>
      <c r="J105" s="255"/>
      <c r="K105" s="255"/>
      <c r="L105" s="259"/>
      <c r="M105" s="260"/>
      <c r="N105" s="261"/>
      <c r="O105" s="261"/>
      <c r="P105" s="261"/>
      <c r="Q105" s="261"/>
      <c r="R105" s="261"/>
      <c r="S105" s="261"/>
      <c r="T105" s="26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63" t="s">
        <v>647</v>
      </c>
      <c r="AU105" s="263" t="s">
        <v>84</v>
      </c>
      <c r="AV105" s="13" t="s">
        <v>82</v>
      </c>
      <c r="AW105" s="13" t="s">
        <v>37</v>
      </c>
      <c r="AX105" s="13" t="s">
        <v>75</v>
      </c>
      <c r="AY105" s="263" t="s">
        <v>176</v>
      </c>
    </row>
    <row r="106" s="14" customFormat="1">
      <c r="A106" s="14"/>
      <c r="B106" s="264"/>
      <c r="C106" s="265"/>
      <c r="D106" s="225" t="s">
        <v>647</v>
      </c>
      <c r="E106" s="266" t="s">
        <v>32</v>
      </c>
      <c r="F106" s="267" t="s">
        <v>1026</v>
      </c>
      <c r="G106" s="265"/>
      <c r="H106" s="268">
        <v>30</v>
      </c>
      <c r="I106" s="269"/>
      <c r="J106" s="265"/>
      <c r="K106" s="265"/>
      <c r="L106" s="270"/>
      <c r="M106" s="271"/>
      <c r="N106" s="272"/>
      <c r="O106" s="272"/>
      <c r="P106" s="272"/>
      <c r="Q106" s="272"/>
      <c r="R106" s="272"/>
      <c r="S106" s="272"/>
      <c r="T106" s="27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4" t="s">
        <v>647</v>
      </c>
      <c r="AU106" s="274" t="s">
        <v>84</v>
      </c>
      <c r="AV106" s="14" t="s">
        <v>84</v>
      </c>
      <c r="AW106" s="14" t="s">
        <v>37</v>
      </c>
      <c r="AX106" s="14" t="s">
        <v>75</v>
      </c>
      <c r="AY106" s="274" t="s">
        <v>176</v>
      </c>
    </row>
    <row r="107" s="15" customFormat="1">
      <c r="A107" s="15"/>
      <c r="B107" s="275"/>
      <c r="C107" s="276"/>
      <c r="D107" s="225" t="s">
        <v>647</v>
      </c>
      <c r="E107" s="277" t="s">
        <v>32</v>
      </c>
      <c r="F107" s="278" t="s">
        <v>708</v>
      </c>
      <c r="G107" s="276"/>
      <c r="H107" s="279">
        <v>30</v>
      </c>
      <c r="I107" s="280"/>
      <c r="J107" s="276"/>
      <c r="K107" s="276"/>
      <c r="L107" s="281"/>
      <c r="M107" s="288"/>
      <c r="N107" s="289"/>
      <c r="O107" s="289"/>
      <c r="P107" s="289"/>
      <c r="Q107" s="289"/>
      <c r="R107" s="289"/>
      <c r="S107" s="289"/>
      <c r="T107" s="29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85" t="s">
        <v>647</v>
      </c>
      <c r="AU107" s="285" t="s">
        <v>84</v>
      </c>
      <c r="AV107" s="15" t="s">
        <v>95</v>
      </c>
      <c r="AW107" s="15" t="s">
        <v>37</v>
      </c>
      <c r="AX107" s="15" t="s">
        <v>82</v>
      </c>
      <c r="AY107" s="285" t="s">
        <v>176</v>
      </c>
    </row>
    <row r="108" s="2" customFormat="1" ht="24.15" customHeight="1">
      <c r="A108" s="40"/>
      <c r="B108" s="41"/>
      <c r="C108" s="230" t="s">
        <v>84</v>
      </c>
      <c r="D108" s="230" t="s">
        <v>201</v>
      </c>
      <c r="E108" s="231" t="s">
        <v>1027</v>
      </c>
      <c r="F108" s="232" t="s">
        <v>1028</v>
      </c>
      <c r="G108" s="233" t="s">
        <v>691</v>
      </c>
      <c r="H108" s="234">
        <v>20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0.35499999999999998</v>
      </c>
      <c r="T108" s="222">
        <f>S108*H108</f>
        <v>7.0999999999999996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95</v>
      </c>
      <c r="AT108" s="223" t="s">
        <v>201</v>
      </c>
      <c r="AU108" s="223" t="s">
        <v>84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95</v>
      </c>
      <c r="BM108" s="223" t="s">
        <v>1029</v>
      </c>
    </row>
    <row r="109" s="2" customFormat="1">
      <c r="A109" s="40"/>
      <c r="B109" s="41"/>
      <c r="C109" s="42"/>
      <c r="D109" s="252" t="s">
        <v>645</v>
      </c>
      <c r="E109" s="42"/>
      <c r="F109" s="253" t="s">
        <v>1030</v>
      </c>
      <c r="G109" s="42"/>
      <c r="H109" s="42"/>
      <c r="I109" s="227"/>
      <c r="J109" s="42"/>
      <c r="K109" s="42"/>
      <c r="L109" s="46"/>
      <c r="M109" s="228"/>
      <c r="N109" s="22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645</v>
      </c>
      <c r="AU109" s="18" t="s">
        <v>84</v>
      </c>
    </row>
    <row r="110" s="13" customFormat="1">
      <c r="A110" s="13"/>
      <c r="B110" s="254"/>
      <c r="C110" s="255"/>
      <c r="D110" s="225" t="s">
        <v>647</v>
      </c>
      <c r="E110" s="256" t="s">
        <v>32</v>
      </c>
      <c r="F110" s="257" t="s">
        <v>1031</v>
      </c>
      <c r="G110" s="255"/>
      <c r="H110" s="256" t="s">
        <v>32</v>
      </c>
      <c r="I110" s="258"/>
      <c r="J110" s="255"/>
      <c r="K110" s="255"/>
      <c r="L110" s="259"/>
      <c r="M110" s="260"/>
      <c r="N110" s="261"/>
      <c r="O110" s="261"/>
      <c r="P110" s="261"/>
      <c r="Q110" s="261"/>
      <c r="R110" s="261"/>
      <c r="S110" s="261"/>
      <c r="T110" s="26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63" t="s">
        <v>647</v>
      </c>
      <c r="AU110" s="263" t="s">
        <v>84</v>
      </c>
      <c r="AV110" s="13" t="s">
        <v>82</v>
      </c>
      <c r="AW110" s="13" t="s">
        <v>37</v>
      </c>
      <c r="AX110" s="13" t="s">
        <v>75</v>
      </c>
      <c r="AY110" s="263" t="s">
        <v>176</v>
      </c>
    </row>
    <row r="111" s="14" customFormat="1">
      <c r="A111" s="14"/>
      <c r="B111" s="264"/>
      <c r="C111" s="265"/>
      <c r="D111" s="225" t="s">
        <v>647</v>
      </c>
      <c r="E111" s="266" t="s">
        <v>32</v>
      </c>
      <c r="F111" s="267" t="s">
        <v>1032</v>
      </c>
      <c r="G111" s="265"/>
      <c r="H111" s="268">
        <v>20</v>
      </c>
      <c r="I111" s="269"/>
      <c r="J111" s="265"/>
      <c r="K111" s="265"/>
      <c r="L111" s="270"/>
      <c r="M111" s="271"/>
      <c r="N111" s="272"/>
      <c r="O111" s="272"/>
      <c r="P111" s="272"/>
      <c r="Q111" s="272"/>
      <c r="R111" s="272"/>
      <c r="S111" s="272"/>
      <c r="T111" s="27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74" t="s">
        <v>647</v>
      </c>
      <c r="AU111" s="274" t="s">
        <v>84</v>
      </c>
      <c r="AV111" s="14" t="s">
        <v>84</v>
      </c>
      <c r="AW111" s="14" t="s">
        <v>37</v>
      </c>
      <c r="AX111" s="14" t="s">
        <v>75</v>
      </c>
      <c r="AY111" s="274" t="s">
        <v>176</v>
      </c>
    </row>
    <row r="112" s="15" customFormat="1">
      <c r="A112" s="15"/>
      <c r="B112" s="275"/>
      <c r="C112" s="276"/>
      <c r="D112" s="225" t="s">
        <v>647</v>
      </c>
      <c r="E112" s="277" t="s">
        <v>32</v>
      </c>
      <c r="F112" s="278" t="s">
        <v>708</v>
      </c>
      <c r="G112" s="276"/>
      <c r="H112" s="279">
        <v>20</v>
      </c>
      <c r="I112" s="280"/>
      <c r="J112" s="276"/>
      <c r="K112" s="276"/>
      <c r="L112" s="281"/>
      <c r="M112" s="288"/>
      <c r="N112" s="289"/>
      <c r="O112" s="289"/>
      <c r="P112" s="289"/>
      <c r="Q112" s="289"/>
      <c r="R112" s="289"/>
      <c r="S112" s="289"/>
      <c r="T112" s="29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85" t="s">
        <v>647</v>
      </c>
      <c r="AU112" s="285" t="s">
        <v>84</v>
      </c>
      <c r="AV112" s="15" t="s">
        <v>95</v>
      </c>
      <c r="AW112" s="15" t="s">
        <v>37</v>
      </c>
      <c r="AX112" s="15" t="s">
        <v>82</v>
      </c>
      <c r="AY112" s="285" t="s">
        <v>176</v>
      </c>
    </row>
    <row r="113" s="2" customFormat="1" ht="16.5" customHeight="1">
      <c r="A113" s="40"/>
      <c r="B113" s="41"/>
      <c r="C113" s="230" t="s">
        <v>90</v>
      </c>
      <c r="D113" s="230" t="s">
        <v>201</v>
      </c>
      <c r="E113" s="231" t="s">
        <v>1033</v>
      </c>
      <c r="F113" s="232" t="s">
        <v>1034</v>
      </c>
      <c r="G113" s="233" t="s">
        <v>643</v>
      </c>
      <c r="H113" s="234">
        <v>4</v>
      </c>
      <c r="I113" s="235"/>
      <c r="J113" s="236">
        <f>ROUND(I113*H113,2)</f>
        <v>0</v>
      </c>
      <c r="K113" s="237"/>
      <c r="L113" s="46"/>
      <c r="M113" s="238" t="s">
        <v>32</v>
      </c>
      <c r="N113" s="239" t="s">
        <v>46</v>
      </c>
      <c r="O113" s="86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95</v>
      </c>
      <c r="AT113" s="223" t="s">
        <v>201</v>
      </c>
      <c r="AU113" s="223" t="s">
        <v>84</v>
      </c>
      <c r="AY113" s="18" t="s">
        <v>176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82</v>
      </c>
      <c r="BK113" s="224">
        <f>ROUND(I113*H113,2)</f>
        <v>0</v>
      </c>
      <c r="BL113" s="18" t="s">
        <v>95</v>
      </c>
      <c r="BM113" s="223" t="s">
        <v>1035</v>
      </c>
    </row>
    <row r="114" s="2" customFormat="1">
      <c r="A114" s="40"/>
      <c r="B114" s="41"/>
      <c r="C114" s="42"/>
      <c r="D114" s="252" t="s">
        <v>645</v>
      </c>
      <c r="E114" s="42"/>
      <c r="F114" s="253" t="s">
        <v>1036</v>
      </c>
      <c r="G114" s="42"/>
      <c r="H114" s="42"/>
      <c r="I114" s="227"/>
      <c r="J114" s="42"/>
      <c r="K114" s="42"/>
      <c r="L114" s="46"/>
      <c r="M114" s="228"/>
      <c r="N114" s="22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645</v>
      </c>
      <c r="AU114" s="18" t="s">
        <v>84</v>
      </c>
    </row>
    <row r="115" s="13" customFormat="1">
      <c r="A115" s="13"/>
      <c r="B115" s="254"/>
      <c r="C115" s="255"/>
      <c r="D115" s="225" t="s">
        <v>647</v>
      </c>
      <c r="E115" s="256" t="s">
        <v>32</v>
      </c>
      <c r="F115" s="257" t="s">
        <v>1037</v>
      </c>
      <c r="G115" s="255"/>
      <c r="H115" s="256" t="s">
        <v>32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63" t="s">
        <v>647</v>
      </c>
      <c r="AU115" s="263" t="s">
        <v>84</v>
      </c>
      <c r="AV115" s="13" t="s">
        <v>82</v>
      </c>
      <c r="AW115" s="13" t="s">
        <v>37</v>
      </c>
      <c r="AX115" s="13" t="s">
        <v>75</v>
      </c>
      <c r="AY115" s="263" t="s">
        <v>176</v>
      </c>
    </row>
    <row r="116" s="14" customFormat="1">
      <c r="A116" s="14"/>
      <c r="B116" s="264"/>
      <c r="C116" s="265"/>
      <c r="D116" s="225" t="s">
        <v>647</v>
      </c>
      <c r="E116" s="266" t="s">
        <v>32</v>
      </c>
      <c r="F116" s="267" t="s">
        <v>1038</v>
      </c>
      <c r="G116" s="265"/>
      <c r="H116" s="268">
        <v>4</v>
      </c>
      <c r="I116" s="269"/>
      <c r="J116" s="265"/>
      <c r="K116" s="265"/>
      <c r="L116" s="270"/>
      <c r="M116" s="271"/>
      <c r="N116" s="272"/>
      <c r="O116" s="272"/>
      <c r="P116" s="272"/>
      <c r="Q116" s="272"/>
      <c r="R116" s="272"/>
      <c r="S116" s="272"/>
      <c r="T116" s="27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4" t="s">
        <v>647</v>
      </c>
      <c r="AU116" s="274" t="s">
        <v>84</v>
      </c>
      <c r="AV116" s="14" t="s">
        <v>84</v>
      </c>
      <c r="AW116" s="14" t="s">
        <v>37</v>
      </c>
      <c r="AX116" s="14" t="s">
        <v>75</v>
      </c>
      <c r="AY116" s="274" t="s">
        <v>176</v>
      </c>
    </row>
    <row r="117" s="15" customFormat="1">
      <c r="A117" s="15"/>
      <c r="B117" s="275"/>
      <c r="C117" s="276"/>
      <c r="D117" s="225" t="s">
        <v>647</v>
      </c>
      <c r="E117" s="277" t="s">
        <v>32</v>
      </c>
      <c r="F117" s="278" t="s">
        <v>708</v>
      </c>
      <c r="G117" s="276"/>
      <c r="H117" s="279">
        <v>4</v>
      </c>
      <c r="I117" s="280"/>
      <c r="J117" s="276"/>
      <c r="K117" s="276"/>
      <c r="L117" s="281"/>
      <c r="M117" s="288"/>
      <c r="N117" s="289"/>
      <c r="O117" s="289"/>
      <c r="P117" s="289"/>
      <c r="Q117" s="289"/>
      <c r="R117" s="289"/>
      <c r="S117" s="289"/>
      <c r="T117" s="29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85" t="s">
        <v>647</v>
      </c>
      <c r="AU117" s="285" t="s">
        <v>84</v>
      </c>
      <c r="AV117" s="15" t="s">
        <v>95</v>
      </c>
      <c r="AW117" s="15" t="s">
        <v>37</v>
      </c>
      <c r="AX117" s="15" t="s">
        <v>82</v>
      </c>
      <c r="AY117" s="285" t="s">
        <v>176</v>
      </c>
    </row>
    <row r="118" s="2" customFormat="1" ht="24.15" customHeight="1">
      <c r="A118" s="40"/>
      <c r="B118" s="41"/>
      <c r="C118" s="230" t="s">
        <v>95</v>
      </c>
      <c r="D118" s="230" t="s">
        <v>201</v>
      </c>
      <c r="E118" s="231" t="s">
        <v>901</v>
      </c>
      <c r="F118" s="232" t="s">
        <v>1039</v>
      </c>
      <c r="G118" s="233" t="s">
        <v>643</v>
      </c>
      <c r="H118" s="234">
        <v>1.986</v>
      </c>
      <c r="I118" s="235"/>
      <c r="J118" s="236">
        <f>ROUND(I118*H118,2)</f>
        <v>0</v>
      </c>
      <c r="K118" s="237"/>
      <c r="L118" s="46"/>
      <c r="M118" s="238" t="s">
        <v>32</v>
      </c>
      <c r="N118" s="239" t="s">
        <v>46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95</v>
      </c>
      <c r="AT118" s="223" t="s">
        <v>201</v>
      </c>
      <c r="AU118" s="223" t="s">
        <v>84</v>
      </c>
      <c r="AY118" s="18" t="s">
        <v>176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82</v>
      </c>
      <c r="BK118" s="224">
        <f>ROUND(I118*H118,2)</f>
        <v>0</v>
      </c>
      <c r="BL118" s="18" t="s">
        <v>95</v>
      </c>
      <c r="BM118" s="223" t="s">
        <v>1040</v>
      </c>
    </row>
    <row r="119" s="2" customFormat="1">
      <c r="A119" s="40"/>
      <c r="B119" s="41"/>
      <c r="C119" s="42"/>
      <c r="D119" s="252" t="s">
        <v>645</v>
      </c>
      <c r="E119" s="42"/>
      <c r="F119" s="253" t="s">
        <v>1041</v>
      </c>
      <c r="G119" s="42"/>
      <c r="H119" s="42"/>
      <c r="I119" s="227"/>
      <c r="J119" s="42"/>
      <c r="K119" s="42"/>
      <c r="L119" s="46"/>
      <c r="M119" s="228"/>
      <c r="N119" s="22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645</v>
      </c>
      <c r="AU119" s="18" t="s">
        <v>84</v>
      </c>
    </row>
    <row r="120" s="13" customFormat="1">
      <c r="A120" s="13"/>
      <c r="B120" s="254"/>
      <c r="C120" s="255"/>
      <c r="D120" s="225" t="s">
        <v>647</v>
      </c>
      <c r="E120" s="256" t="s">
        <v>32</v>
      </c>
      <c r="F120" s="257" t="s">
        <v>1042</v>
      </c>
      <c r="G120" s="255"/>
      <c r="H120" s="256" t="s">
        <v>32</v>
      </c>
      <c r="I120" s="258"/>
      <c r="J120" s="255"/>
      <c r="K120" s="255"/>
      <c r="L120" s="259"/>
      <c r="M120" s="260"/>
      <c r="N120" s="261"/>
      <c r="O120" s="261"/>
      <c r="P120" s="261"/>
      <c r="Q120" s="261"/>
      <c r="R120" s="261"/>
      <c r="S120" s="261"/>
      <c r="T120" s="26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3" t="s">
        <v>647</v>
      </c>
      <c r="AU120" s="263" t="s">
        <v>84</v>
      </c>
      <c r="AV120" s="13" t="s">
        <v>82</v>
      </c>
      <c r="AW120" s="13" t="s">
        <v>37</v>
      </c>
      <c r="AX120" s="13" t="s">
        <v>75</v>
      </c>
      <c r="AY120" s="263" t="s">
        <v>176</v>
      </c>
    </row>
    <row r="121" s="14" customFormat="1">
      <c r="A121" s="14"/>
      <c r="B121" s="264"/>
      <c r="C121" s="265"/>
      <c r="D121" s="225" t="s">
        <v>647</v>
      </c>
      <c r="E121" s="266" t="s">
        <v>32</v>
      </c>
      <c r="F121" s="267" t="s">
        <v>1043</v>
      </c>
      <c r="G121" s="265"/>
      <c r="H121" s="268">
        <v>0.45000000000000001</v>
      </c>
      <c r="I121" s="269"/>
      <c r="J121" s="265"/>
      <c r="K121" s="265"/>
      <c r="L121" s="270"/>
      <c r="M121" s="271"/>
      <c r="N121" s="272"/>
      <c r="O121" s="272"/>
      <c r="P121" s="272"/>
      <c r="Q121" s="272"/>
      <c r="R121" s="272"/>
      <c r="S121" s="272"/>
      <c r="T121" s="27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4" t="s">
        <v>647</v>
      </c>
      <c r="AU121" s="274" t="s">
        <v>84</v>
      </c>
      <c r="AV121" s="14" t="s">
        <v>84</v>
      </c>
      <c r="AW121" s="14" t="s">
        <v>37</v>
      </c>
      <c r="AX121" s="14" t="s">
        <v>75</v>
      </c>
      <c r="AY121" s="274" t="s">
        <v>176</v>
      </c>
    </row>
    <row r="122" s="13" customFormat="1">
      <c r="A122" s="13"/>
      <c r="B122" s="254"/>
      <c r="C122" s="255"/>
      <c r="D122" s="225" t="s">
        <v>647</v>
      </c>
      <c r="E122" s="256" t="s">
        <v>32</v>
      </c>
      <c r="F122" s="257" t="s">
        <v>1044</v>
      </c>
      <c r="G122" s="255"/>
      <c r="H122" s="256" t="s">
        <v>32</v>
      </c>
      <c r="I122" s="258"/>
      <c r="J122" s="255"/>
      <c r="K122" s="255"/>
      <c r="L122" s="259"/>
      <c r="M122" s="260"/>
      <c r="N122" s="261"/>
      <c r="O122" s="261"/>
      <c r="P122" s="261"/>
      <c r="Q122" s="261"/>
      <c r="R122" s="261"/>
      <c r="S122" s="261"/>
      <c r="T122" s="26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3" t="s">
        <v>647</v>
      </c>
      <c r="AU122" s="263" t="s">
        <v>84</v>
      </c>
      <c r="AV122" s="13" t="s">
        <v>82</v>
      </c>
      <c r="AW122" s="13" t="s">
        <v>37</v>
      </c>
      <c r="AX122" s="13" t="s">
        <v>75</v>
      </c>
      <c r="AY122" s="263" t="s">
        <v>176</v>
      </c>
    </row>
    <row r="123" s="14" customFormat="1">
      <c r="A123" s="14"/>
      <c r="B123" s="264"/>
      <c r="C123" s="265"/>
      <c r="D123" s="225" t="s">
        <v>647</v>
      </c>
      <c r="E123" s="266" t="s">
        <v>32</v>
      </c>
      <c r="F123" s="267" t="s">
        <v>1045</v>
      </c>
      <c r="G123" s="265"/>
      <c r="H123" s="268">
        <v>0.59999999999999998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4" t="s">
        <v>647</v>
      </c>
      <c r="AU123" s="274" t="s">
        <v>84</v>
      </c>
      <c r="AV123" s="14" t="s">
        <v>84</v>
      </c>
      <c r="AW123" s="14" t="s">
        <v>37</v>
      </c>
      <c r="AX123" s="14" t="s">
        <v>75</v>
      </c>
      <c r="AY123" s="274" t="s">
        <v>176</v>
      </c>
    </row>
    <row r="124" s="13" customFormat="1">
      <c r="A124" s="13"/>
      <c r="B124" s="254"/>
      <c r="C124" s="255"/>
      <c r="D124" s="225" t="s">
        <v>647</v>
      </c>
      <c r="E124" s="256" t="s">
        <v>32</v>
      </c>
      <c r="F124" s="257" t="s">
        <v>1046</v>
      </c>
      <c r="G124" s="255"/>
      <c r="H124" s="256" t="s">
        <v>32</v>
      </c>
      <c r="I124" s="258"/>
      <c r="J124" s="255"/>
      <c r="K124" s="255"/>
      <c r="L124" s="259"/>
      <c r="M124" s="260"/>
      <c r="N124" s="261"/>
      <c r="O124" s="261"/>
      <c r="P124" s="261"/>
      <c r="Q124" s="261"/>
      <c r="R124" s="261"/>
      <c r="S124" s="261"/>
      <c r="T124" s="26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3" t="s">
        <v>647</v>
      </c>
      <c r="AU124" s="263" t="s">
        <v>84</v>
      </c>
      <c r="AV124" s="13" t="s">
        <v>82</v>
      </c>
      <c r="AW124" s="13" t="s">
        <v>37</v>
      </c>
      <c r="AX124" s="13" t="s">
        <v>75</v>
      </c>
      <c r="AY124" s="263" t="s">
        <v>176</v>
      </c>
    </row>
    <row r="125" s="14" customFormat="1">
      <c r="A125" s="14"/>
      <c r="B125" s="264"/>
      <c r="C125" s="265"/>
      <c r="D125" s="225" t="s">
        <v>647</v>
      </c>
      <c r="E125" s="266" t="s">
        <v>32</v>
      </c>
      <c r="F125" s="267" t="s">
        <v>1047</v>
      </c>
      <c r="G125" s="265"/>
      <c r="H125" s="268">
        <v>0.93600000000000005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4" t="s">
        <v>647</v>
      </c>
      <c r="AU125" s="274" t="s">
        <v>84</v>
      </c>
      <c r="AV125" s="14" t="s">
        <v>84</v>
      </c>
      <c r="AW125" s="14" t="s">
        <v>37</v>
      </c>
      <c r="AX125" s="14" t="s">
        <v>75</v>
      </c>
      <c r="AY125" s="274" t="s">
        <v>176</v>
      </c>
    </row>
    <row r="126" s="15" customFormat="1">
      <c r="A126" s="15"/>
      <c r="B126" s="275"/>
      <c r="C126" s="276"/>
      <c r="D126" s="225" t="s">
        <v>647</v>
      </c>
      <c r="E126" s="277" t="s">
        <v>32</v>
      </c>
      <c r="F126" s="278" t="s">
        <v>708</v>
      </c>
      <c r="G126" s="276"/>
      <c r="H126" s="279">
        <v>1.986</v>
      </c>
      <c r="I126" s="280"/>
      <c r="J126" s="276"/>
      <c r="K126" s="276"/>
      <c r="L126" s="281"/>
      <c r="M126" s="288"/>
      <c r="N126" s="289"/>
      <c r="O126" s="289"/>
      <c r="P126" s="289"/>
      <c r="Q126" s="289"/>
      <c r="R126" s="289"/>
      <c r="S126" s="289"/>
      <c r="T126" s="29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85" t="s">
        <v>647</v>
      </c>
      <c r="AU126" s="285" t="s">
        <v>84</v>
      </c>
      <c r="AV126" s="15" t="s">
        <v>95</v>
      </c>
      <c r="AW126" s="15" t="s">
        <v>37</v>
      </c>
      <c r="AX126" s="15" t="s">
        <v>82</v>
      </c>
      <c r="AY126" s="285" t="s">
        <v>176</v>
      </c>
    </row>
    <row r="127" s="2" customFormat="1" ht="24.15" customHeight="1">
      <c r="A127" s="40"/>
      <c r="B127" s="41"/>
      <c r="C127" s="230" t="s">
        <v>196</v>
      </c>
      <c r="D127" s="230" t="s">
        <v>201</v>
      </c>
      <c r="E127" s="231" t="s">
        <v>1048</v>
      </c>
      <c r="F127" s="232" t="s">
        <v>1049</v>
      </c>
      <c r="G127" s="233" t="s">
        <v>643</v>
      </c>
      <c r="H127" s="234">
        <v>0.63</v>
      </c>
      <c r="I127" s="235"/>
      <c r="J127" s="236">
        <f>ROUND(I127*H127,2)</f>
        <v>0</v>
      </c>
      <c r="K127" s="237"/>
      <c r="L127" s="46"/>
      <c r="M127" s="238" t="s">
        <v>32</v>
      </c>
      <c r="N127" s="239" t="s">
        <v>46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95</v>
      </c>
      <c r="AT127" s="223" t="s">
        <v>201</v>
      </c>
      <c r="AU127" s="223" t="s">
        <v>84</v>
      </c>
      <c r="AY127" s="18" t="s">
        <v>176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82</v>
      </c>
      <c r="BK127" s="224">
        <f>ROUND(I127*H127,2)</f>
        <v>0</v>
      </c>
      <c r="BL127" s="18" t="s">
        <v>95</v>
      </c>
      <c r="BM127" s="223" t="s">
        <v>1050</v>
      </c>
    </row>
    <row r="128" s="2" customFormat="1">
      <c r="A128" s="40"/>
      <c r="B128" s="41"/>
      <c r="C128" s="42"/>
      <c r="D128" s="252" t="s">
        <v>645</v>
      </c>
      <c r="E128" s="42"/>
      <c r="F128" s="253" t="s">
        <v>1051</v>
      </c>
      <c r="G128" s="42"/>
      <c r="H128" s="42"/>
      <c r="I128" s="227"/>
      <c r="J128" s="42"/>
      <c r="K128" s="42"/>
      <c r="L128" s="46"/>
      <c r="M128" s="228"/>
      <c r="N128" s="22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645</v>
      </c>
      <c r="AU128" s="18" t="s">
        <v>84</v>
      </c>
    </row>
    <row r="129" s="13" customFormat="1">
      <c r="A129" s="13"/>
      <c r="B129" s="254"/>
      <c r="C129" s="255"/>
      <c r="D129" s="225" t="s">
        <v>647</v>
      </c>
      <c r="E129" s="256" t="s">
        <v>32</v>
      </c>
      <c r="F129" s="257" t="s">
        <v>1052</v>
      </c>
      <c r="G129" s="255"/>
      <c r="H129" s="256" t="s">
        <v>32</v>
      </c>
      <c r="I129" s="258"/>
      <c r="J129" s="255"/>
      <c r="K129" s="255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647</v>
      </c>
      <c r="AU129" s="263" t="s">
        <v>84</v>
      </c>
      <c r="AV129" s="13" t="s">
        <v>82</v>
      </c>
      <c r="AW129" s="13" t="s">
        <v>37</v>
      </c>
      <c r="AX129" s="13" t="s">
        <v>75</v>
      </c>
      <c r="AY129" s="263" t="s">
        <v>176</v>
      </c>
    </row>
    <row r="130" s="14" customFormat="1">
      <c r="A130" s="14"/>
      <c r="B130" s="264"/>
      <c r="C130" s="265"/>
      <c r="D130" s="225" t="s">
        <v>647</v>
      </c>
      <c r="E130" s="266" t="s">
        <v>32</v>
      </c>
      <c r="F130" s="267" t="s">
        <v>1053</v>
      </c>
      <c r="G130" s="265"/>
      <c r="H130" s="268">
        <v>0.63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4" t="s">
        <v>647</v>
      </c>
      <c r="AU130" s="274" t="s">
        <v>84</v>
      </c>
      <c r="AV130" s="14" t="s">
        <v>84</v>
      </c>
      <c r="AW130" s="14" t="s">
        <v>37</v>
      </c>
      <c r="AX130" s="14" t="s">
        <v>75</v>
      </c>
      <c r="AY130" s="274" t="s">
        <v>176</v>
      </c>
    </row>
    <row r="131" s="15" customFormat="1">
      <c r="A131" s="15"/>
      <c r="B131" s="275"/>
      <c r="C131" s="276"/>
      <c r="D131" s="225" t="s">
        <v>647</v>
      </c>
      <c r="E131" s="277" t="s">
        <v>32</v>
      </c>
      <c r="F131" s="278" t="s">
        <v>708</v>
      </c>
      <c r="G131" s="276"/>
      <c r="H131" s="279">
        <v>0.63</v>
      </c>
      <c r="I131" s="280"/>
      <c r="J131" s="276"/>
      <c r="K131" s="276"/>
      <c r="L131" s="281"/>
      <c r="M131" s="288"/>
      <c r="N131" s="289"/>
      <c r="O131" s="289"/>
      <c r="P131" s="289"/>
      <c r="Q131" s="289"/>
      <c r="R131" s="289"/>
      <c r="S131" s="289"/>
      <c r="T131" s="29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5" t="s">
        <v>647</v>
      </c>
      <c r="AU131" s="285" t="s">
        <v>84</v>
      </c>
      <c r="AV131" s="15" t="s">
        <v>95</v>
      </c>
      <c r="AW131" s="15" t="s">
        <v>37</v>
      </c>
      <c r="AX131" s="15" t="s">
        <v>82</v>
      </c>
      <c r="AY131" s="285" t="s">
        <v>176</v>
      </c>
    </row>
    <row r="132" s="2" customFormat="1" ht="33" customHeight="1">
      <c r="A132" s="40"/>
      <c r="B132" s="41"/>
      <c r="C132" s="230" t="s">
        <v>200</v>
      </c>
      <c r="D132" s="230" t="s">
        <v>201</v>
      </c>
      <c r="E132" s="231" t="s">
        <v>1054</v>
      </c>
      <c r="F132" s="232" t="s">
        <v>1055</v>
      </c>
      <c r="G132" s="233" t="s">
        <v>643</v>
      </c>
      <c r="H132" s="234">
        <v>0.93600000000000005</v>
      </c>
      <c r="I132" s="235"/>
      <c r="J132" s="236">
        <f>ROUND(I132*H132,2)</f>
        <v>0</v>
      </c>
      <c r="K132" s="237"/>
      <c r="L132" s="46"/>
      <c r="M132" s="238" t="s">
        <v>32</v>
      </c>
      <c r="N132" s="239" t="s">
        <v>46</v>
      </c>
      <c r="O132" s="86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3" t="s">
        <v>95</v>
      </c>
      <c r="AT132" s="223" t="s">
        <v>201</v>
      </c>
      <c r="AU132" s="223" t="s">
        <v>84</v>
      </c>
      <c r="AY132" s="18" t="s">
        <v>176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82</v>
      </c>
      <c r="BK132" s="224">
        <f>ROUND(I132*H132,2)</f>
        <v>0</v>
      </c>
      <c r="BL132" s="18" t="s">
        <v>95</v>
      </c>
      <c r="BM132" s="223" t="s">
        <v>1056</v>
      </c>
    </row>
    <row r="133" s="2" customFormat="1">
      <c r="A133" s="40"/>
      <c r="B133" s="41"/>
      <c r="C133" s="42"/>
      <c r="D133" s="252" t="s">
        <v>645</v>
      </c>
      <c r="E133" s="42"/>
      <c r="F133" s="253" t="s">
        <v>1057</v>
      </c>
      <c r="G133" s="42"/>
      <c r="H133" s="42"/>
      <c r="I133" s="227"/>
      <c r="J133" s="42"/>
      <c r="K133" s="42"/>
      <c r="L133" s="46"/>
      <c r="M133" s="228"/>
      <c r="N133" s="22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8" t="s">
        <v>645</v>
      </c>
      <c r="AU133" s="18" t="s">
        <v>84</v>
      </c>
    </row>
    <row r="134" s="13" customFormat="1">
      <c r="A134" s="13"/>
      <c r="B134" s="254"/>
      <c r="C134" s="255"/>
      <c r="D134" s="225" t="s">
        <v>647</v>
      </c>
      <c r="E134" s="256" t="s">
        <v>32</v>
      </c>
      <c r="F134" s="257" t="s">
        <v>1046</v>
      </c>
      <c r="G134" s="255"/>
      <c r="H134" s="256" t="s">
        <v>32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3" t="s">
        <v>647</v>
      </c>
      <c r="AU134" s="263" t="s">
        <v>84</v>
      </c>
      <c r="AV134" s="13" t="s">
        <v>82</v>
      </c>
      <c r="AW134" s="13" t="s">
        <v>37</v>
      </c>
      <c r="AX134" s="13" t="s">
        <v>75</v>
      </c>
      <c r="AY134" s="263" t="s">
        <v>176</v>
      </c>
    </row>
    <row r="135" s="14" customFormat="1">
      <c r="A135" s="14"/>
      <c r="B135" s="264"/>
      <c r="C135" s="265"/>
      <c r="D135" s="225" t="s">
        <v>647</v>
      </c>
      <c r="E135" s="266" t="s">
        <v>32</v>
      </c>
      <c r="F135" s="267" t="s">
        <v>1047</v>
      </c>
      <c r="G135" s="265"/>
      <c r="H135" s="268">
        <v>0.93600000000000005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647</v>
      </c>
      <c r="AU135" s="274" t="s">
        <v>84</v>
      </c>
      <c r="AV135" s="14" t="s">
        <v>84</v>
      </c>
      <c r="AW135" s="14" t="s">
        <v>37</v>
      </c>
      <c r="AX135" s="14" t="s">
        <v>75</v>
      </c>
      <c r="AY135" s="274" t="s">
        <v>176</v>
      </c>
    </row>
    <row r="136" s="15" customFormat="1">
      <c r="A136" s="15"/>
      <c r="B136" s="275"/>
      <c r="C136" s="276"/>
      <c r="D136" s="225" t="s">
        <v>647</v>
      </c>
      <c r="E136" s="277" t="s">
        <v>32</v>
      </c>
      <c r="F136" s="278" t="s">
        <v>708</v>
      </c>
      <c r="G136" s="276"/>
      <c r="H136" s="279">
        <v>0.93600000000000005</v>
      </c>
      <c r="I136" s="280"/>
      <c r="J136" s="276"/>
      <c r="K136" s="276"/>
      <c r="L136" s="281"/>
      <c r="M136" s="288"/>
      <c r="N136" s="289"/>
      <c r="O136" s="289"/>
      <c r="P136" s="289"/>
      <c r="Q136" s="289"/>
      <c r="R136" s="289"/>
      <c r="S136" s="289"/>
      <c r="T136" s="29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5" t="s">
        <v>647</v>
      </c>
      <c r="AU136" s="285" t="s">
        <v>84</v>
      </c>
      <c r="AV136" s="15" t="s">
        <v>95</v>
      </c>
      <c r="AW136" s="15" t="s">
        <v>37</v>
      </c>
      <c r="AX136" s="15" t="s">
        <v>82</v>
      </c>
      <c r="AY136" s="285" t="s">
        <v>176</v>
      </c>
    </row>
    <row r="137" s="2" customFormat="1" ht="33" customHeight="1">
      <c r="A137" s="40"/>
      <c r="B137" s="41"/>
      <c r="C137" s="230" t="s">
        <v>206</v>
      </c>
      <c r="D137" s="230" t="s">
        <v>201</v>
      </c>
      <c r="E137" s="231" t="s">
        <v>1058</v>
      </c>
      <c r="F137" s="232" t="s">
        <v>1059</v>
      </c>
      <c r="G137" s="233" t="s">
        <v>643</v>
      </c>
      <c r="H137" s="234">
        <v>18.719999999999999</v>
      </c>
      <c r="I137" s="235"/>
      <c r="J137" s="236">
        <f>ROUND(I137*H137,2)</f>
        <v>0</v>
      </c>
      <c r="K137" s="237"/>
      <c r="L137" s="46"/>
      <c r="M137" s="238" t="s">
        <v>32</v>
      </c>
      <c r="N137" s="239" t="s">
        <v>46</v>
      </c>
      <c r="O137" s="86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95</v>
      </c>
      <c r="AT137" s="223" t="s">
        <v>201</v>
      </c>
      <c r="AU137" s="223" t="s">
        <v>84</v>
      </c>
      <c r="AY137" s="18" t="s">
        <v>176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82</v>
      </c>
      <c r="BK137" s="224">
        <f>ROUND(I137*H137,2)</f>
        <v>0</v>
      </c>
      <c r="BL137" s="18" t="s">
        <v>95</v>
      </c>
      <c r="BM137" s="223" t="s">
        <v>1060</v>
      </c>
    </row>
    <row r="138" s="2" customFormat="1">
      <c r="A138" s="40"/>
      <c r="B138" s="41"/>
      <c r="C138" s="42"/>
      <c r="D138" s="252" t="s">
        <v>645</v>
      </c>
      <c r="E138" s="42"/>
      <c r="F138" s="253" t="s">
        <v>1061</v>
      </c>
      <c r="G138" s="42"/>
      <c r="H138" s="42"/>
      <c r="I138" s="227"/>
      <c r="J138" s="42"/>
      <c r="K138" s="42"/>
      <c r="L138" s="46"/>
      <c r="M138" s="228"/>
      <c r="N138" s="22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645</v>
      </c>
      <c r="AU138" s="18" t="s">
        <v>84</v>
      </c>
    </row>
    <row r="139" s="13" customFormat="1">
      <c r="A139" s="13"/>
      <c r="B139" s="254"/>
      <c r="C139" s="255"/>
      <c r="D139" s="225" t="s">
        <v>647</v>
      </c>
      <c r="E139" s="256" t="s">
        <v>32</v>
      </c>
      <c r="F139" s="257" t="s">
        <v>1062</v>
      </c>
      <c r="G139" s="255"/>
      <c r="H139" s="256" t="s">
        <v>32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647</v>
      </c>
      <c r="AU139" s="263" t="s">
        <v>84</v>
      </c>
      <c r="AV139" s="13" t="s">
        <v>82</v>
      </c>
      <c r="AW139" s="13" t="s">
        <v>37</v>
      </c>
      <c r="AX139" s="13" t="s">
        <v>75</v>
      </c>
      <c r="AY139" s="263" t="s">
        <v>176</v>
      </c>
    </row>
    <row r="140" s="14" customFormat="1">
      <c r="A140" s="14"/>
      <c r="B140" s="264"/>
      <c r="C140" s="265"/>
      <c r="D140" s="225" t="s">
        <v>647</v>
      </c>
      <c r="E140" s="266" t="s">
        <v>32</v>
      </c>
      <c r="F140" s="267" t="s">
        <v>1063</v>
      </c>
      <c r="G140" s="265"/>
      <c r="H140" s="268">
        <v>18.719999999999999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647</v>
      </c>
      <c r="AU140" s="274" t="s">
        <v>84</v>
      </c>
      <c r="AV140" s="14" t="s">
        <v>84</v>
      </c>
      <c r="AW140" s="14" t="s">
        <v>37</v>
      </c>
      <c r="AX140" s="14" t="s">
        <v>75</v>
      </c>
      <c r="AY140" s="274" t="s">
        <v>176</v>
      </c>
    </row>
    <row r="141" s="15" customFormat="1">
      <c r="A141" s="15"/>
      <c r="B141" s="275"/>
      <c r="C141" s="276"/>
      <c r="D141" s="225" t="s">
        <v>647</v>
      </c>
      <c r="E141" s="277" t="s">
        <v>32</v>
      </c>
      <c r="F141" s="278" t="s">
        <v>708</v>
      </c>
      <c r="G141" s="276"/>
      <c r="H141" s="279">
        <v>18.719999999999999</v>
      </c>
      <c r="I141" s="280"/>
      <c r="J141" s="276"/>
      <c r="K141" s="276"/>
      <c r="L141" s="281"/>
      <c r="M141" s="288"/>
      <c r="N141" s="289"/>
      <c r="O141" s="289"/>
      <c r="P141" s="289"/>
      <c r="Q141" s="289"/>
      <c r="R141" s="289"/>
      <c r="S141" s="289"/>
      <c r="T141" s="29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5" t="s">
        <v>647</v>
      </c>
      <c r="AU141" s="285" t="s">
        <v>84</v>
      </c>
      <c r="AV141" s="15" t="s">
        <v>95</v>
      </c>
      <c r="AW141" s="15" t="s">
        <v>37</v>
      </c>
      <c r="AX141" s="15" t="s">
        <v>82</v>
      </c>
      <c r="AY141" s="285" t="s">
        <v>176</v>
      </c>
    </row>
    <row r="142" s="2" customFormat="1" ht="37.8" customHeight="1">
      <c r="A142" s="40"/>
      <c r="B142" s="41"/>
      <c r="C142" s="230" t="s">
        <v>210</v>
      </c>
      <c r="D142" s="230" t="s">
        <v>201</v>
      </c>
      <c r="E142" s="231" t="s">
        <v>916</v>
      </c>
      <c r="F142" s="232" t="s">
        <v>917</v>
      </c>
      <c r="G142" s="233" t="s">
        <v>643</v>
      </c>
      <c r="H142" s="234">
        <v>4.0800000000000001</v>
      </c>
      <c r="I142" s="235"/>
      <c r="J142" s="236">
        <f>ROUND(I142*H142,2)</f>
        <v>0</v>
      </c>
      <c r="K142" s="237"/>
      <c r="L142" s="46"/>
      <c r="M142" s="238" t="s">
        <v>32</v>
      </c>
      <c r="N142" s="239" t="s">
        <v>46</v>
      </c>
      <c r="O142" s="86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3" t="s">
        <v>95</v>
      </c>
      <c r="AT142" s="223" t="s">
        <v>201</v>
      </c>
      <c r="AU142" s="223" t="s">
        <v>84</v>
      </c>
      <c r="AY142" s="18" t="s">
        <v>176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82</v>
      </c>
      <c r="BK142" s="224">
        <f>ROUND(I142*H142,2)</f>
        <v>0</v>
      </c>
      <c r="BL142" s="18" t="s">
        <v>95</v>
      </c>
      <c r="BM142" s="223" t="s">
        <v>1064</v>
      </c>
    </row>
    <row r="143" s="2" customFormat="1">
      <c r="A143" s="40"/>
      <c r="B143" s="41"/>
      <c r="C143" s="42"/>
      <c r="D143" s="252" t="s">
        <v>645</v>
      </c>
      <c r="E143" s="42"/>
      <c r="F143" s="253" t="s">
        <v>919</v>
      </c>
      <c r="G143" s="42"/>
      <c r="H143" s="42"/>
      <c r="I143" s="227"/>
      <c r="J143" s="42"/>
      <c r="K143" s="42"/>
      <c r="L143" s="46"/>
      <c r="M143" s="228"/>
      <c r="N143" s="22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645</v>
      </c>
      <c r="AU143" s="18" t="s">
        <v>84</v>
      </c>
    </row>
    <row r="144" s="13" customFormat="1">
      <c r="A144" s="13"/>
      <c r="B144" s="254"/>
      <c r="C144" s="255"/>
      <c r="D144" s="225" t="s">
        <v>647</v>
      </c>
      <c r="E144" s="256" t="s">
        <v>32</v>
      </c>
      <c r="F144" s="257" t="s">
        <v>1042</v>
      </c>
      <c r="G144" s="255"/>
      <c r="H144" s="256" t="s">
        <v>32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647</v>
      </c>
      <c r="AU144" s="263" t="s">
        <v>84</v>
      </c>
      <c r="AV144" s="13" t="s">
        <v>82</v>
      </c>
      <c r="AW144" s="13" t="s">
        <v>37</v>
      </c>
      <c r="AX144" s="13" t="s">
        <v>75</v>
      </c>
      <c r="AY144" s="263" t="s">
        <v>176</v>
      </c>
    </row>
    <row r="145" s="14" customFormat="1">
      <c r="A145" s="14"/>
      <c r="B145" s="264"/>
      <c r="C145" s="265"/>
      <c r="D145" s="225" t="s">
        <v>647</v>
      </c>
      <c r="E145" s="266" t="s">
        <v>32</v>
      </c>
      <c r="F145" s="267" t="s">
        <v>1043</v>
      </c>
      <c r="G145" s="265"/>
      <c r="H145" s="268">
        <v>0.45000000000000001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647</v>
      </c>
      <c r="AU145" s="274" t="s">
        <v>84</v>
      </c>
      <c r="AV145" s="14" t="s">
        <v>84</v>
      </c>
      <c r="AW145" s="14" t="s">
        <v>37</v>
      </c>
      <c r="AX145" s="14" t="s">
        <v>75</v>
      </c>
      <c r="AY145" s="274" t="s">
        <v>176</v>
      </c>
    </row>
    <row r="146" s="13" customFormat="1">
      <c r="A146" s="13"/>
      <c r="B146" s="254"/>
      <c r="C146" s="255"/>
      <c r="D146" s="225" t="s">
        <v>647</v>
      </c>
      <c r="E146" s="256" t="s">
        <v>32</v>
      </c>
      <c r="F146" s="257" t="s">
        <v>1044</v>
      </c>
      <c r="G146" s="255"/>
      <c r="H146" s="256" t="s">
        <v>32</v>
      </c>
      <c r="I146" s="258"/>
      <c r="J146" s="255"/>
      <c r="K146" s="255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647</v>
      </c>
      <c r="AU146" s="263" t="s">
        <v>84</v>
      </c>
      <c r="AV146" s="13" t="s">
        <v>82</v>
      </c>
      <c r="AW146" s="13" t="s">
        <v>37</v>
      </c>
      <c r="AX146" s="13" t="s">
        <v>75</v>
      </c>
      <c r="AY146" s="263" t="s">
        <v>176</v>
      </c>
    </row>
    <row r="147" s="14" customFormat="1">
      <c r="A147" s="14"/>
      <c r="B147" s="264"/>
      <c r="C147" s="265"/>
      <c r="D147" s="225" t="s">
        <v>647</v>
      </c>
      <c r="E147" s="266" t="s">
        <v>32</v>
      </c>
      <c r="F147" s="267" t="s">
        <v>1045</v>
      </c>
      <c r="G147" s="265"/>
      <c r="H147" s="268">
        <v>0.59999999999999998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647</v>
      </c>
      <c r="AU147" s="274" t="s">
        <v>84</v>
      </c>
      <c r="AV147" s="14" t="s">
        <v>84</v>
      </c>
      <c r="AW147" s="14" t="s">
        <v>37</v>
      </c>
      <c r="AX147" s="14" t="s">
        <v>75</v>
      </c>
      <c r="AY147" s="274" t="s">
        <v>176</v>
      </c>
    </row>
    <row r="148" s="13" customFormat="1">
      <c r="A148" s="13"/>
      <c r="B148" s="254"/>
      <c r="C148" s="255"/>
      <c r="D148" s="225" t="s">
        <v>647</v>
      </c>
      <c r="E148" s="256" t="s">
        <v>32</v>
      </c>
      <c r="F148" s="257" t="s">
        <v>1037</v>
      </c>
      <c r="G148" s="255"/>
      <c r="H148" s="256" t="s">
        <v>32</v>
      </c>
      <c r="I148" s="258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647</v>
      </c>
      <c r="AU148" s="263" t="s">
        <v>84</v>
      </c>
      <c r="AV148" s="13" t="s">
        <v>82</v>
      </c>
      <c r="AW148" s="13" t="s">
        <v>37</v>
      </c>
      <c r="AX148" s="13" t="s">
        <v>75</v>
      </c>
      <c r="AY148" s="263" t="s">
        <v>176</v>
      </c>
    </row>
    <row r="149" s="14" customFormat="1">
      <c r="A149" s="14"/>
      <c r="B149" s="264"/>
      <c r="C149" s="265"/>
      <c r="D149" s="225" t="s">
        <v>647</v>
      </c>
      <c r="E149" s="266" t="s">
        <v>32</v>
      </c>
      <c r="F149" s="267" t="s">
        <v>1065</v>
      </c>
      <c r="G149" s="265"/>
      <c r="H149" s="268">
        <v>2.3999999999999999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647</v>
      </c>
      <c r="AU149" s="274" t="s">
        <v>84</v>
      </c>
      <c r="AV149" s="14" t="s">
        <v>84</v>
      </c>
      <c r="AW149" s="14" t="s">
        <v>37</v>
      </c>
      <c r="AX149" s="14" t="s">
        <v>75</v>
      </c>
      <c r="AY149" s="274" t="s">
        <v>176</v>
      </c>
    </row>
    <row r="150" s="13" customFormat="1">
      <c r="A150" s="13"/>
      <c r="B150" s="254"/>
      <c r="C150" s="255"/>
      <c r="D150" s="225" t="s">
        <v>647</v>
      </c>
      <c r="E150" s="256" t="s">
        <v>32</v>
      </c>
      <c r="F150" s="257" t="s">
        <v>1052</v>
      </c>
      <c r="G150" s="255"/>
      <c r="H150" s="256" t="s">
        <v>32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647</v>
      </c>
      <c r="AU150" s="263" t="s">
        <v>84</v>
      </c>
      <c r="AV150" s="13" t="s">
        <v>82</v>
      </c>
      <c r="AW150" s="13" t="s">
        <v>37</v>
      </c>
      <c r="AX150" s="13" t="s">
        <v>75</v>
      </c>
      <c r="AY150" s="263" t="s">
        <v>176</v>
      </c>
    </row>
    <row r="151" s="14" customFormat="1">
      <c r="A151" s="14"/>
      <c r="B151" s="264"/>
      <c r="C151" s="265"/>
      <c r="D151" s="225" t="s">
        <v>647</v>
      </c>
      <c r="E151" s="266" t="s">
        <v>32</v>
      </c>
      <c r="F151" s="267" t="s">
        <v>1053</v>
      </c>
      <c r="G151" s="265"/>
      <c r="H151" s="268">
        <v>0.63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647</v>
      </c>
      <c r="AU151" s="274" t="s">
        <v>84</v>
      </c>
      <c r="AV151" s="14" t="s">
        <v>84</v>
      </c>
      <c r="AW151" s="14" t="s">
        <v>37</v>
      </c>
      <c r="AX151" s="14" t="s">
        <v>75</v>
      </c>
      <c r="AY151" s="274" t="s">
        <v>176</v>
      </c>
    </row>
    <row r="152" s="15" customFormat="1">
      <c r="A152" s="15"/>
      <c r="B152" s="275"/>
      <c r="C152" s="276"/>
      <c r="D152" s="225" t="s">
        <v>647</v>
      </c>
      <c r="E152" s="277" t="s">
        <v>32</v>
      </c>
      <c r="F152" s="278" t="s">
        <v>708</v>
      </c>
      <c r="G152" s="276"/>
      <c r="H152" s="279">
        <v>4.0800000000000001</v>
      </c>
      <c r="I152" s="280"/>
      <c r="J152" s="276"/>
      <c r="K152" s="276"/>
      <c r="L152" s="281"/>
      <c r="M152" s="288"/>
      <c r="N152" s="289"/>
      <c r="O152" s="289"/>
      <c r="P152" s="289"/>
      <c r="Q152" s="289"/>
      <c r="R152" s="289"/>
      <c r="S152" s="289"/>
      <c r="T152" s="29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5" t="s">
        <v>647</v>
      </c>
      <c r="AU152" s="285" t="s">
        <v>84</v>
      </c>
      <c r="AV152" s="15" t="s">
        <v>95</v>
      </c>
      <c r="AW152" s="15" t="s">
        <v>37</v>
      </c>
      <c r="AX152" s="15" t="s">
        <v>82</v>
      </c>
      <c r="AY152" s="285" t="s">
        <v>176</v>
      </c>
    </row>
    <row r="153" s="2" customFormat="1" ht="37.8" customHeight="1">
      <c r="A153" s="40"/>
      <c r="B153" s="41"/>
      <c r="C153" s="230" t="s">
        <v>214</v>
      </c>
      <c r="D153" s="230" t="s">
        <v>201</v>
      </c>
      <c r="E153" s="231" t="s">
        <v>920</v>
      </c>
      <c r="F153" s="232" t="s">
        <v>921</v>
      </c>
      <c r="G153" s="233" t="s">
        <v>643</v>
      </c>
      <c r="H153" s="234">
        <v>20.399999999999999</v>
      </c>
      <c r="I153" s="235"/>
      <c r="J153" s="236">
        <f>ROUND(I153*H153,2)</f>
        <v>0</v>
      </c>
      <c r="K153" s="237"/>
      <c r="L153" s="46"/>
      <c r="M153" s="238" t="s">
        <v>32</v>
      </c>
      <c r="N153" s="239" t="s">
        <v>46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95</v>
      </c>
      <c r="AT153" s="223" t="s">
        <v>201</v>
      </c>
      <c r="AU153" s="223" t="s">
        <v>84</v>
      </c>
      <c r="AY153" s="18" t="s">
        <v>176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82</v>
      </c>
      <c r="BK153" s="224">
        <f>ROUND(I153*H153,2)</f>
        <v>0</v>
      </c>
      <c r="BL153" s="18" t="s">
        <v>95</v>
      </c>
      <c r="BM153" s="223" t="s">
        <v>1066</v>
      </c>
    </row>
    <row r="154" s="2" customFormat="1">
      <c r="A154" s="40"/>
      <c r="B154" s="41"/>
      <c r="C154" s="42"/>
      <c r="D154" s="252" t="s">
        <v>645</v>
      </c>
      <c r="E154" s="42"/>
      <c r="F154" s="253" t="s">
        <v>923</v>
      </c>
      <c r="G154" s="42"/>
      <c r="H154" s="42"/>
      <c r="I154" s="227"/>
      <c r="J154" s="42"/>
      <c r="K154" s="42"/>
      <c r="L154" s="46"/>
      <c r="M154" s="228"/>
      <c r="N154" s="22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645</v>
      </c>
      <c r="AU154" s="18" t="s">
        <v>84</v>
      </c>
    </row>
    <row r="155" s="13" customFormat="1">
      <c r="A155" s="13"/>
      <c r="B155" s="254"/>
      <c r="C155" s="255"/>
      <c r="D155" s="225" t="s">
        <v>647</v>
      </c>
      <c r="E155" s="256" t="s">
        <v>32</v>
      </c>
      <c r="F155" s="257" t="s">
        <v>1067</v>
      </c>
      <c r="G155" s="255"/>
      <c r="H155" s="256" t="s">
        <v>32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647</v>
      </c>
      <c r="AU155" s="263" t="s">
        <v>84</v>
      </c>
      <c r="AV155" s="13" t="s">
        <v>82</v>
      </c>
      <c r="AW155" s="13" t="s">
        <v>37</v>
      </c>
      <c r="AX155" s="13" t="s">
        <v>75</v>
      </c>
      <c r="AY155" s="263" t="s">
        <v>176</v>
      </c>
    </row>
    <row r="156" s="14" customFormat="1">
      <c r="A156" s="14"/>
      <c r="B156" s="264"/>
      <c r="C156" s="265"/>
      <c r="D156" s="225" t="s">
        <v>647</v>
      </c>
      <c r="E156" s="266" t="s">
        <v>32</v>
      </c>
      <c r="F156" s="267" t="s">
        <v>1068</v>
      </c>
      <c r="G156" s="265"/>
      <c r="H156" s="268">
        <v>20.399999999999999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647</v>
      </c>
      <c r="AU156" s="274" t="s">
        <v>84</v>
      </c>
      <c r="AV156" s="14" t="s">
        <v>84</v>
      </c>
      <c r="AW156" s="14" t="s">
        <v>37</v>
      </c>
      <c r="AX156" s="14" t="s">
        <v>75</v>
      </c>
      <c r="AY156" s="274" t="s">
        <v>176</v>
      </c>
    </row>
    <row r="157" s="15" customFormat="1">
      <c r="A157" s="15"/>
      <c r="B157" s="275"/>
      <c r="C157" s="276"/>
      <c r="D157" s="225" t="s">
        <v>647</v>
      </c>
      <c r="E157" s="277" t="s">
        <v>32</v>
      </c>
      <c r="F157" s="278" t="s">
        <v>708</v>
      </c>
      <c r="G157" s="276"/>
      <c r="H157" s="279">
        <v>20.399999999999999</v>
      </c>
      <c r="I157" s="280"/>
      <c r="J157" s="276"/>
      <c r="K157" s="276"/>
      <c r="L157" s="281"/>
      <c r="M157" s="288"/>
      <c r="N157" s="289"/>
      <c r="O157" s="289"/>
      <c r="P157" s="289"/>
      <c r="Q157" s="289"/>
      <c r="R157" s="289"/>
      <c r="S157" s="289"/>
      <c r="T157" s="29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5" t="s">
        <v>647</v>
      </c>
      <c r="AU157" s="285" t="s">
        <v>84</v>
      </c>
      <c r="AV157" s="15" t="s">
        <v>95</v>
      </c>
      <c r="AW157" s="15" t="s">
        <v>37</v>
      </c>
      <c r="AX157" s="15" t="s">
        <v>82</v>
      </c>
      <c r="AY157" s="285" t="s">
        <v>176</v>
      </c>
    </row>
    <row r="158" s="2" customFormat="1" ht="24.15" customHeight="1">
      <c r="A158" s="40"/>
      <c r="B158" s="41"/>
      <c r="C158" s="230" t="s">
        <v>218</v>
      </c>
      <c r="D158" s="230" t="s">
        <v>201</v>
      </c>
      <c r="E158" s="231" t="s">
        <v>1069</v>
      </c>
      <c r="F158" s="232" t="s">
        <v>1070</v>
      </c>
      <c r="G158" s="233" t="s">
        <v>643</v>
      </c>
      <c r="H158" s="234">
        <v>0.93600000000000005</v>
      </c>
      <c r="I158" s="235"/>
      <c r="J158" s="236">
        <f>ROUND(I158*H158,2)</f>
        <v>0</v>
      </c>
      <c r="K158" s="237"/>
      <c r="L158" s="46"/>
      <c r="M158" s="238" t="s">
        <v>32</v>
      </c>
      <c r="N158" s="239" t="s">
        <v>46</v>
      </c>
      <c r="O158" s="86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3" t="s">
        <v>95</v>
      </c>
      <c r="AT158" s="223" t="s">
        <v>201</v>
      </c>
      <c r="AU158" s="223" t="s">
        <v>84</v>
      </c>
      <c r="AY158" s="18" t="s">
        <v>176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8" t="s">
        <v>82</v>
      </c>
      <c r="BK158" s="224">
        <f>ROUND(I158*H158,2)</f>
        <v>0</v>
      </c>
      <c r="BL158" s="18" t="s">
        <v>95</v>
      </c>
      <c r="BM158" s="223" t="s">
        <v>1071</v>
      </c>
    </row>
    <row r="159" s="2" customFormat="1">
      <c r="A159" s="40"/>
      <c r="B159" s="41"/>
      <c r="C159" s="42"/>
      <c r="D159" s="252" t="s">
        <v>645</v>
      </c>
      <c r="E159" s="42"/>
      <c r="F159" s="253" t="s">
        <v>1072</v>
      </c>
      <c r="G159" s="42"/>
      <c r="H159" s="42"/>
      <c r="I159" s="227"/>
      <c r="J159" s="42"/>
      <c r="K159" s="42"/>
      <c r="L159" s="46"/>
      <c r="M159" s="228"/>
      <c r="N159" s="22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645</v>
      </c>
      <c r="AU159" s="18" t="s">
        <v>84</v>
      </c>
    </row>
    <row r="160" s="14" customFormat="1">
      <c r="A160" s="14"/>
      <c r="B160" s="264"/>
      <c r="C160" s="265"/>
      <c r="D160" s="225" t="s">
        <v>647</v>
      </c>
      <c r="E160" s="266" t="s">
        <v>32</v>
      </c>
      <c r="F160" s="267" t="s">
        <v>1073</v>
      </c>
      <c r="G160" s="265"/>
      <c r="H160" s="268">
        <v>0.93600000000000005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647</v>
      </c>
      <c r="AU160" s="274" t="s">
        <v>84</v>
      </c>
      <c r="AV160" s="14" t="s">
        <v>84</v>
      </c>
      <c r="AW160" s="14" t="s">
        <v>37</v>
      </c>
      <c r="AX160" s="14" t="s">
        <v>82</v>
      </c>
      <c r="AY160" s="274" t="s">
        <v>176</v>
      </c>
    </row>
    <row r="161" s="2" customFormat="1" ht="24.15" customHeight="1">
      <c r="A161" s="40"/>
      <c r="B161" s="41"/>
      <c r="C161" s="230" t="s">
        <v>222</v>
      </c>
      <c r="D161" s="230" t="s">
        <v>201</v>
      </c>
      <c r="E161" s="231" t="s">
        <v>1074</v>
      </c>
      <c r="F161" s="232" t="s">
        <v>954</v>
      </c>
      <c r="G161" s="233" t="s">
        <v>664</v>
      </c>
      <c r="H161" s="234">
        <v>6.5279999999999996</v>
      </c>
      <c r="I161" s="235"/>
      <c r="J161" s="236">
        <f>ROUND(I161*H161,2)</f>
        <v>0</v>
      </c>
      <c r="K161" s="237"/>
      <c r="L161" s="46"/>
      <c r="M161" s="238" t="s">
        <v>32</v>
      </c>
      <c r="N161" s="239" t="s">
        <v>46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95</v>
      </c>
      <c r="AT161" s="223" t="s">
        <v>201</v>
      </c>
      <c r="AU161" s="223" t="s">
        <v>84</v>
      </c>
      <c r="AY161" s="18" t="s">
        <v>176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82</v>
      </c>
      <c r="BK161" s="224">
        <f>ROUND(I161*H161,2)</f>
        <v>0</v>
      </c>
      <c r="BL161" s="18" t="s">
        <v>95</v>
      </c>
      <c r="BM161" s="223" t="s">
        <v>1075</v>
      </c>
    </row>
    <row r="162" s="2" customFormat="1">
      <c r="A162" s="40"/>
      <c r="B162" s="41"/>
      <c r="C162" s="42"/>
      <c r="D162" s="252" t="s">
        <v>645</v>
      </c>
      <c r="E162" s="42"/>
      <c r="F162" s="253" t="s">
        <v>1076</v>
      </c>
      <c r="G162" s="42"/>
      <c r="H162" s="42"/>
      <c r="I162" s="227"/>
      <c r="J162" s="42"/>
      <c r="K162" s="42"/>
      <c r="L162" s="46"/>
      <c r="M162" s="228"/>
      <c r="N162" s="22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645</v>
      </c>
      <c r="AU162" s="18" t="s">
        <v>84</v>
      </c>
    </row>
    <row r="163" s="14" customFormat="1">
      <c r="A163" s="14"/>
      <c r="B163" s="264"/>
      <c r="C163" s="265"/>
      <c r="D163" s="225" t="s">
        <v>647</v>
      </c>
      <c r="E163" s="266" t="s">
        <v>32</v>
      </c>
      <c r="F163" s="267" t="s">
        <v>1077</v>
      </c>
      <c r="G163" s="265"/>
      <c r="H163" s="268">
        <v>6.5279999999999996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647</v>
      </c>
      <c r="AU163" s="274" t="s">
        <v>84</v>
      </c>
      <c r="AV163" s="14" t="s">
        <v>84</v>
      </c>
      <c r="AW163" s="14" t="s">
        <v>37</v>
      </c>
      <c r="AX163" s="14" t="s">
        <v>75</v>
      </c>
      <c r="AY163" s="274" t="s">
        <v>176</v>
      </c>
    </row>
    <row r="164" s="15" customFormat="1">
      <c r="A164" s="15"/>
      <c r="B164" s="275"/>
      <c r="C164" s="276"/>
      <c r="D164" s="225" t="s">
        <v>647</v>
      </c>
      <c r="E164" s="277" t="s">
        <v>32</v>
      </c>
      <c r="F164" s="278" t="s">
        <v>708</v>
      </c>
      <c r="G164" s="276"/>
      <c r="H164" s="279">
        <v>6.5279999999999996</v>
      </c>
      <c r="I164" s="280"/>
      <c r="J164" s="276"/>
      <c r="K164" s="276"/>
      <c r="L164" s="281"/>
      <c r="M164" s="288"/>
      <c r="N164" s="289"/>
      <c r="O164" s="289"/>
      <c r="P164" s="289"/>
      <c r="Q164" s="289"/>
      <c r="R164" s="289"/>
      <c r="S164" s="289"/>
      <c r="T164" s="29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5" t="s">
        <v>647</v>
      </c>
      <c r="AU164" s="285" t="s">
        <v>84</v>
      </c>
      <c r="AV164" s="15" t="s">
        <v>95</v>
      </c>
      <c r="AW164" s="15" t="s">
        <v>37</v>
      </c>
      <c r="AX164" s="15" t="s">
        <v>82</v>
      </c>
      <c r="AY164" s="285" t="s">
        <v>176</v>
      </c>
    </row>
    <row r="165" s="2" customFormat="1" ht="24.15" customHeight="1">
      <c r="A165" s="40"/>
      <c r="B165" s="41"/>
      <c r="C165" s="230" t="s">
        <v>226</v>
      </c>
      <c r="D165" s="230" t="s">
        <v>201</v>
      </c>
      <c r="E165" s="231" t="s">
        <v>932</v>
      </c>
      <c r="F165" s="232" t="s">
        <v>933</v>
      </c>
      <c r="G165" s="233" t="s">
        <v>643</v>
      </c>
      <c r="H165" s="234">
        <v>4.0800000000000001</v>
      </c>
      <c r="I165" s="235"/>
      <c r="J165" s="236">
        <f>ROUND(I165*H165,2)</f>
        <v>0</v>
      </c>
      <c r="K165" s="237"/>
      <c r="L165" s="46"/>
      <c r="M165" s="238" t="s">
        <v>32</v>
      </c>
      <c r="N165" s="239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95</v>
      </c>
      <c r="AT165" s="223" t="s">
        <v>201</v>
      </c>
      <c r="AU165" s="223" t="s">
        <v>84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95</v>
      </c>
      <c r="BM165" s="223" t="s">
        <v>1078</v>
      </c>
    </row>
    <row r="166" s="2" customFormat="1">
      <c r="A166" s="40"/>
      <c r="B166" s="41"/>
      <c r="C166" s="42"/>
      <c r="D166" s="252" t="s">
        <v>645</v>
      </c>
      <c r="E166" s="42"/>
      <c r="F166" s="253" t="s">
        <v>935</v>
      </c>
      <c r="G166" s="42"/>
      <c r="H166" s="42"/>
      <c r="I166" s="227"/>
      <c r="J166" s="42"/>
      <c r="K166" s="42"/>
      <c r="L166" s="46"/>
      <c r="M166" s="228"/>
      <c r="N166" s="22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645</v>
      </c>
      <c r="AU166" s="18" t="s">
        <v>84</v>
      </c>
    </row>
    <row r="167" s="14" customFormat="1">
      <c r="A167" s="14"/>
      <c r="B167" s="264"/>
      <c r="C167" s="265"/>
      <c r="D167" s="225" t="s">
        <v>647</v>
      </c>
      <c r="E167" s="266" t="s">
        <v>32</v>
      </c>
      <c r="F167" s="267" t="s">
        <v>1079</v>
      </c>
      <c r="G167" s="265"/>
      <c r="H167" s="268">
        <v>4.0800000000000001</v>
      </c>
      <c r="I167" s="269"/>
      <c r="J167" s="265"/>
      <c r="K167" s="265"/>
      <c r="L167" s="270"/>
      <c r="M167" s="271"/>
      <c r="N167" s="272"/>
      <c r="O167" s="272"/>
      <c r="P167" s="272"/>
      <c r="Q167" s="272"/>
      <c r="R167" s="272"/>
      <c r="S167" s="272"/>
      <c r="T167" s="27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4" t="s">
        <v>647</v>
      </c>
      <c r="AU167" s="274" t="s">
        <v>84</v>
      </c>
      <c r="AV167" s="14" t="s">
        <v>84</v>
      </c>
      <c r="AW167" s="14" t="s">
        <v>37</v>
      </c>
      <c r="AX167" s="14" t="s">
        <v>82</v>
      </c>
      <c r="AY167" s="274" t="s">
        <v>176</v>
      </c>
    </row>
    <row r="168" s="2" customFormat="1" ht="24.15" customHeight="1">
      <c r="A168" s="40"/>
      <c r="B168" s="41"/>
      <c r="C168" s="230" t="s">
        <v>230</v>
      </c>
      <c r="D168" s="230" t="s">
        <v>201</v>
      </c>
      <c r="E168" s="231" t="s">
        <v>641</v>
      </c>
      <c r="F168" s="232" t="s">
        <v>642</v>
      </c>
      <c r="G168" s="233" t="s">
        <v>643</v>
      </c>
      <c r="H168" s="234">
        <v>0.93600000000000005</v>
      </c>
      <c r="I168" s="235"/>
      <c r="J168" s="236">
        <f>ROUND(I168*H168,2)</f>
        <v>0</v>
      </c>
      <c r="K168" s="237"/>
      <c r="L168" s="46"/>
      <c r="M168" s="238" t="s">
        <v>32</v>
      </c>
      <c r="N168" s="239" t="s">
        <v>46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95</v>
      </c>
      <c r="AT168" s="223" t="s">
        <v>201</v>
      </c>
      <c r="AU168" s="223" t="s">
        <v>84</v>
      </c>
      <c r="AY168" s="18" t="s">
        <v>176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82</v>
      </c>
      <c r="BK168" s="224">
        <f>ROUND(I168*H168,2)</f>
        <v>0</v>
      </c>
      <c r="BL168" s="18" t="s">
        <v>95</v>
      </c>
      <c r="BM168" s="223" t="s">
        <v>1080</v>
      </c>
    </row>
    <row r="169" s="2" customFormat="1">
      <c r="A169" s="40"/>
      <c r="B169" s="41"/>
      <c r="C169" s="42"/>
      <c r="D169" s="252" t="s">
        <v>645</v>
      </c>
      <c r="E169" s="42"/>
      <c r="F169" s="253" t="s">
        <v>646</v>
      </c>
      <c r="G169" s="42"/>
      <c r="H169" s="42"/>
      <c r="I169" s="227"/>
      <c r="J169" s="42"/>
      <c r="K169" s="42"/>
      <c r="L169" s="46"/>
      <c r="M169" s="228"/>
      <c r="N169" s="22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645</v>
      </c>
      <c r="AU169" s="18" t="s">
        <v>84</v>
      </c>
    </row>
    <row r="170" s="13" customFormat="1">
      <c r="A170" s="13"/>
      <c r="B170" s="254"/>
      <c r="C170" s="255"/>
      <c r="D170" s="225" t="s">
        <v>647</v>
      </c>
      <c r="E170" s="256" t="s">
        <v>32</v>
      </c>
      <c r="F170" s="257" t="s">
        <v>1046</v>
      </c>
      <c r="G170" s="255"/>
      <c r="H170" s="256" t="s">
        <v>32</v>
      </c>
      <c r="I170" s="258"/>
      <c r="J170" s="255"/>
      <c r="K170" s="255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647</v>
      </c>
      <c r="AU170" s="263" t="s">
        <v>84</v>
      </c>
      <c r="AV170" s="13" t="s">
        <v>82</v>
      </c>
      <c r="AW170" s="13" t="s">
        <v>37</v>
      </c>
      <c r="AX170" s="13" t="s">
        <v>75</v>
      </c>
      <c r="AY170" s="263" t="s">
        <v>176</v>
      </c>
    </row>
    <row r="171" s="14" customFormat="1">
      <c r="A171" s="14"/>
      <c r="B171" s="264"/>
      <c r="C171" s="265"/>
      <c r="D171" s="225" t="s">
        <v>647</v>
      </c>
      <c r="E171" s="266" t="s">
        <v>32</v>
      </c>
      <c r="F171" s="267" t="s">
        <v>1047</v>
      </c>
      <c r="G171" s="265"/>
      <c r="H171" s="268">
        <v>0.93600000000000005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647</v>
      </c>
      <c r="AU171" s="274" t="s">
        <v>84</v>
      </c>
      <c r="AV171" s="14" t="s">
        <v>84</v>
      </c>
      <c r="AW171" s="14" t="s">
        <v>37</v>
      </c>
      <c r="AX171" s="14" t="s">
        <v>75</v>
      </c>
      <c r="AY171" s="274" t="s">
        <v>176</v>
      </c>
    </row>
    <row r="172" s="15" customFormat="1">
      <c r="A172" s="15"/>
      <c r="B172" s="275"/>
      <c r="C172" s="276"/>
      <c r="D172" s="225" t="s">
        <v>647</v>
      </c>
      <c r="E172" s="277" t="s">
        <v>32</v>
      </c>
      <c r="F172" s="278" t="s">
        <v>708</v>
      </c>
      <c r="G172" s="276"/>
      <c r="H172" s="279">
        <v>0.93600000000000005</v>
      </c>
      <c r="I172" s="280"/>
      <c r="J172" s="276"/>
      <c r="K172" s="276"/>
      <c r="L172" s="281"/>
      <c r="M172" s="288"/>
      <c r="N172" s="289"/>
      <c r="O172" s="289"/>
      <c r="P172" s="289"/>
      <c r="Q172" s="289"/>
      <c r="R172" s="289"/>
      <c r="S172" s="289"/>
      <c r="T172" s="29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5" t="s">
        <v>647</v>
      </c>
      <c r="AU172" s="285" t="s">
        <v>84</v>
      </c>
      <c r="AV172" s="15" t="s">
        <v>95</v>
      </c>
      <c r="AW172" s="15" t="s">
        <v>37</v>
      </c>
      <c r="AX172" s="15" t="s">
        <v>82</v>
      </c>
      <c r="AY172" s="285" t="s">
        <v>176</v>
      </c>
    </row>
    <row r="173" s="2" customFormat="1" ht="16.5" customHeight="1">
      <c r="A173" s="40"/>
      <c r="B173" s="41"/>
      <c r="C173" s="230" t="s">
        <v>234</v>
      </c>
      <c r="D173" s="230" t="s">
        <v>201</v>
      </c>
      <c r="E173" s="231" t="s">
        <v>1081</v>
      </c>
      <c r="F173" s="232" t="s">
        <v>1082</v>
      </c>
      <c r="G173" s="233" t="s">
        <v>643</v>
      </c>
      <c r="H173" s="234">
        <v>0.93600000000000005</v>
      </c>
      <c r="I173" s="235"/>
      <c r="J173" s="236">
        <f>ROUND(I173*H173,2)</f>
        <v>0</v>
      </c>
      <c r="K173" s="237"/>
      <c r="L173" s="46"/>
      <c r="M173" s="238" t="s">
        <v>32</v>
      </c>
      <c r="N173" s="239" t="s">
        <v>46</v>
      </c>
      <c r="O173" s="86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95</v>
      </c>
      <c r="AT173" s="223" t="s">
        <v>201</v>
      </c>
      <c r="AU173" s="223" t="s">
        <v>84</v>
      </c>
      <c r="AY173" s="18" t="s">
        <v>176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82</v>
      </c>
      <c r="BK173" s="224">
        <f>ROUND(I173*H173,2)</f>
        <v>0</v>
      </c>
      <c r="BL173" s="18" t="s">
        <v>95</v>
      </c>
      <c r="BM173" s="223" t="s">
        <v>1083</v>
      </c>
    </row>
    <row r="174" s="2" customFormat="1">
      <c r="A174" s="40"/>
      <c r="B174" s="41"/>
      <c r="C174" s="42"/>
      <c r="D174" s="252" t="s">
        <v>645</v>
      </c>
      <c r="E174" s="42"/>
      <c r="F174" s="253" t="s">
        <v>1084</v>
      </c>
      <c r="G174" s="42"/>
      <c r="H174" s="42"/>
      <c r="I174" s="227"/>
      <c r="J174" s="42"/>
      <c r="K174" s="42"/>
      <c r="L174" s="46"/>
      <c r="M174" s="228"/>
      <c r="N174" s="22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645</v>
      </c>
      <c r="AU174" s="18" t="s">
        <v>84</v>
      </c>
    </row>
    <row r="175" s="14" customFormat="1">
      <c r="A175" s="14"/>
      <c r="B175" s="264"/>
      <c r="C175" s="265"/>
      <c r="D175" s="225" t="s">
        <v>647</v>
      </c>
      <c r="E175" s="266" t="s">
        <v>32</v>
      </c>
      <c r="F175" s="267" t="s">
        <v>1073</v>
      </c>
      <c r="G175" s="265"/>
      <c r="H175" s="268">
        <v>0.93600000000000005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647</v>
      </c>
      <c r="AU175" s="274" t="s">
        <v>84</v>
      </c>
      <c r="AV175" s="14" t="s">
        <v>84</v>
      </c>
      <c r="AW175" s="14" t="s">
        <v>37</v>
      </c>
      <c r="AX175" s="14" t="s">
        <v>75</v>
      </c>
      <c r="AY175" s="274" t="s">
        <v>176</v>
      </c>
    </row>
    <row r="176" s="15" customFormat="1">
      <c r="A176" s="15"/>
      <c r="B176" s="275"/>
      <c r="C176" s="276"/>
      <c r="D176" s="225" t="s">
        <v>647</v>
      </c>
      <c r="E176" s="277" t="s">
        <v>32</v>
      </c>
      <c r="F176" s="278" t="s">
        <v>708</v>
      </c>
      <c r="G176" s="276"/>
      <c r="H176" s="279">
        <v>0.93600000000000005</v>
      </c>
      <c r="I176" s="280"/>
      <c r="J176" s="276"/>
      <c r="K176" s="276"/>
      <c r="L176" s="281"/>
      <c r="M176" s="288"/>
      <c r="N176" s="289"/>
      <c r="O176" s="289"/>
      <c r="P176" s="289"/>
      <c r="Q176" s="289"/>
      <c r="R176" s="289"/>
      <c r="S176" s="289"/>
      <c r="T176" s="2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5" t="s">
        <v>647</v>
      </c>
      <c r="AU176" s="285" t="s">
        <v>84</v>
      </c>
      <c r="AV176" s="15" t="s">
        <v>95</v>
      </c>
      <c r="AW176" s="15" t="s">
        <v>37</v>
      </c>
      <c r="AX176" s="15" t="s">
        <v>82</v>
      </c>
      <c r="AY176" s="285" t="s">
        <v>176</v>
      </c>
    </row>
    <row r="177" s="2" customFormat="1" ht="21.75" customHeight="1">
      <c r="A177" s="40"/>
      <c r="B177" s="41"/>
      <c r="C177" s="230" t="s">
        <v>8</v>
      </c>
      <c r="D177" s="230" t="s">
        <v>201</v>
      </c>
      <c r="E177" s="231" t="s">
        <v>1085</v>
      </c>
      <c r="F177" s="232" t="s">
        <v>1086</v>
      </c>
      <c r="G177" s="233" t="s">
        <v>691</v>
      </c>
      <c r="H177" s="234">
        <v>20</v>
      </c>
      <c r="I177" s="235"/>
      <c r="J177" s="236">
        <f>ROUND(I177*H177,2)</f>
        <v>0</v>
      </c>
      <c r="K177" s="237"/>
      <c r="L177" s="46"/>
      <c r="M177" s="238" t="s">
        <v>32</v>
      </c>
      <c r="N177" s="239" t="s">
        <v>46</v>
      </c>
      <c r="O177" s="86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3" t="s">
        <v>95</v>
      </c>
      <c r="AT177" s="223" t="s">
        <v>201</v>
      </c>
      <c r="AU177" s="223" t="s">
        <v>84</v>
      </c>
      <c r="AY177" s="18" t="s">
        <v>176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82</v>
      </c>
      <c r="BK177" s="224">
        <f>ROUND(I177*H177,2)</f>
        <v>0</v>
      </c>
      <c r="BL177" s="18" t="s">
        <v>95</v>
      </c>
      <c r="BM177" s="223" t="s">
        <v>1087</v>
      </c>
    </row>
    <row r="178" s="2" customFormat="1">
      <c r="A178" s="40"/>
      <c r="B178" s="41"/>
      <c r="C178" s="42"/>
      <c r="D178" s="252" t="s">
        <v>645</v>
      </c>
      <c r="E178" s="42"/>
      <c r="F178" s="253" t="s">
        <v>1088</v>
      </c>
      <c r="G178" s="42"/>
      <c r="H178" s="42"/>
      <c r="I178" s="227"/>
      <c r="J178" s="42"/>
      <c r="K178" s="42"/>
      <c r="L178" s="46"/>
      <c r="M178" s="228"/>
      <c r="N178" s="22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645</v>
      </c>
      <c r="AU178" s="18" t="s">
        <v>84</v>
      </c>
    </row>
    <row r="179" s="14" customFormat="1">
      <c r="A179" s="14"/>
      <c r="B179" s="264"/>
      <c r="C179" s="265"/>
      <c r="D179" s="225" t="s">
        <v>647</v>
      </c>
      <c r="E179" s="266" t="s">
        <v>32</v>
      </c>
      <c r="F179" s="267" t="s">
        <v>1089</v>
      </c>
      <c r="G179" s="265"/>
      <c r="H179" s="268">
        <v>20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647</v>
      </c>
      <c r="AU179" s="274" t="s">
        <v>84</v>
      </c>
      <c r="AV179" s="14" t="s">
        <v>84</v>
      </c>
      <c r="AW179" s="14" t="s">
        <v>37</v>
      </c>
      <c r="AX179" s="14" t="s">
        <v>75</v>
      </c>
      <c r="AY179" s="274" t="s">
        <v>176</v>
      </c>
    </row>
    <row r="180" s="15" customFormat="1">
      <c r="A180" s="15"/>
      <c r="B180" s="275"/>
      <c r="C180" s="276"/>
      <c r="D180" s="225" t="s">
        <v>647</v>
      </c>
      <c r="E180" s="277" t="s">
        <v>32</v>
      </c>
      <c r="F180" s="278" t="s">
        <v>708</v>
      </c>
      <c r="G180" s="276"/>
      <c r="H180" s="279">
        <v>20</v>
      </c>
      <c r="I180" s="280"/>
      <c r="J180" s="276"/>
      <c r="K180" s="276"/>
      <c r="L180" s="281"/>
      <c r="M180" s="288"/>
      <c r="N180" s="289"/>
      <c r="O180" s="289"/>
      <c r="P180" s="289"/>
      <c r="Q180" s="289"/>
      <c r="R180" s="289"/>
      <c r="S180" s="289"/>
      <c r="T180" s="29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5" t="s">
        <v>647</v>
      </c>
      <c r="AU180" s="285" t="s">
        <v>84</v>
      </c>
      <c r="AV180" s="15" t="s">
        <v>95</v>
      </c>
      <c r="AW180" s="15" t="s">
        <v>37</v>
      </c>
      <c r="AX180" s="15" t="s">
        <v>82</v>
      </c>
      <c r="AY180" s="285" t="s">
        <v>176</v>
      </c>
    </row>
    <row r="181" s="11" customFormat="1" ht="22.8" customHeight="1">
      <c r="A181" s="11"/>
      <c r="B181" s="196"/>
      <c r="C181" s="197"/>
      <c r="D181" s="198" t="s">
        <v>74</v>
      </c>
      <c r="E181" s="250" t="s">
        <v>84</v>
      </c>
      <c r="F181" s="250" t="s">
        <v>650</v>
      </c>
      <c r="G181" s="197"/>
      <c r="H181" s="197"/>
      <c r="I181" s="200"/>
      <c r="J181" s="251">
        <f>BK181</f>
        <v>0</v>
      </c>
      <c r="K181" s="197"/>
      <c r="L181" s="202"/>
      <c r="M181" s="203"/>
      <c r="N181" s="204"/>
      <c r="O181" s="204"/>
      <c r="P181" s="205">
        <f>SUM(P182:P205)</f>
        <v>0</v>
      </c>
      <c r="Q181" s="204"/>
      <c r="R181" s="205">
        <f>SUM(R182:R205)</f>
        <v>2.7294189833400004</v>
      </c>
      <c r="S181" s="204"/>
      <c r="T181" s="206">
        <f>SUM(T182:T205)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7" t="s">
        <v>82</v>
      </c>
      <c r="AT181" s="208" t="s">
        <v>74</v>
      </c>
      <c r="AU181" s="208" t="s">
        <v>82</v>
      </c>
      <c r="AY181" s="207" t="s">
        <v>176</v>
      </c>
      <c r="BK181" s="209">
        <f>SUM(BK182:BK205)</f>
        <v>0</v>
      </c>
    </row>
    <row r="182" s="2" customFormat="1" ht="24.15" customHeight="1">
      <c r="A182" s="40"/>
      <c r="B182" s="41"/>
      <c r="C182" s="230" t="s">
        <v>241</v>
      </c>
      <c r="D182" s="230" t="s">
        <v>201</v>
      </c>
      <c r="E182" s="231" t="s">
        <v>1090</v>
      </c>
      <c r="F182" s="232" t="s">
        <v>1091</v>
      </c>
      <c r="G182" s="233" t="s">
        <v>691</v>
      </c>
      <c r="H182" s="234">
        <v>20</v>
      </c>
      <c r="I182" s="235"/>
      <c r="J182" s="236">
        <f>ROUND(I182*H182,2)</f>
        <v>0</v>
      </c>
      <c r="K182" s="237"/>
      <c r="L182" s="46"/>
      <c r="M182" s="238" t="s">
        <v>32</v>
      </c>
      <c r="N182" s="239" t="s">
        <v>46</v>
      </c>
      <c r="O182" s="86"/>
      <c r="P182" s="221">
        <f>O182*H182</f>
        <v>0</v>
      </c>
      <c r="Q182" s="221">
        <v>9.8999999999999994E-05</v>
      </c>
      <c r="R182" s="221">
        <f>Q182*H182</f>
        <v>0.00198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95</v>
      </c>
      <c r="AT182" s="223" t="s">
        <v>201</v>
      </c>
      <c r="AU182" s="223" t="s">
        <v>84</v>
      </c>
      <c r="AY182" s="18" t="s">
        <v>176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82</v>
      </c>
      <c r="BK182" s="224">
        <f>ROUND(I182*H182,2)</f>
        <v>0</v>
      </c>
      <c r="BL182" s="18" t="s">
        <v>95</v>
      </c>
      <c r="BM182" s="223" t="s">
        <v>1092</v>
      </c>
    </row>
    <row r="183" s="2" customFormat="1">
      <c r="A183" s="40"/>
      <c r="B183" s="41"/>
      <c r="C183" s="42"/>
      <c r="D183" s="252" t="s">
        <v>645</v>
      </c>
      <c r="E183" s="42"/>
      <c r="F183" s="253" t="s">
        <v>1093</v>
      </c>
      <c r="G183" s="42"/>
      <c r="H183" s="42"/>
      <c r="I183" s="227"/>
      <c r="J183" s="42"/>
      <c r="K183" s="42"/>
      <c r="L183" s="46"/>
      <c r="M183" s="228"/>
      <c r="N183" s="22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645</v>
      </c>
      <c r="AU183" s="18" t="s">
        <v>84</v>
      </c>
    </row>
    <row r="184" s="13" customFormat="1">
      <c r="A184" s="13"/>
      <c r="B184" s="254"/>
      <c r="C184" s="255"/>
      <c r="D184" s="225" t="s">
        <v>647</v>
      </c>
      <c r="E184" s="256" t="s">
        <v>32</v>
      </c>
      <c r="F184" s="257" t="s">
        <v>1094</v>
      </c>
      <c r="G184" s="255"/>
      <c r="H184" s="256" t="s">
        <v>32</v>
      </c>
      <c r="I184" s="258"/>
      <c r="J184" s="255"/>
      <c r="K184" s="255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647</v>
      </c>
      <c r="AU184" s="263" t="s">
        <v>84</v>
      </c>
      <c r="AV184" s="13" t="s">
        <v>82</v>
      </c>
      <c r="AW184" s="13" t="s">
        <v>37</v>
      </c>
      <c r="AX184" s="13" t="s">
        <v>75</v>
      </c>
      <c r="AY184" s="263" t="s">
        <v>176</v>
      </c>
    </row>
    <row r="185" s="14" customFormat="1">
      <c r="A185" s="14"/>
      <c r="B185" s="264"/>
      <c r="C185" s="265"/>
      <c r="D185" s="225" t="s">
        <v>647</v>
      </c>
      <c r="E185" s="266" t="s">
        <v>32</v>
      </c>
      <c r="F185" s="267" t="s">
        <v>1089</v>
      </c>
      <c r="G185" s="265"/>
      <c r="H185" s="268">
        <v>20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4" t="s">
        <v>647</v>
      </c>
      <c r="AU185" s="274" t="s">
        <v>84</v>
      </c>
      <c r="AV185" s="14" t="s">
        <v>84</v>
      </c>
      <c r="AW185" s="14" t="s">
        <v>37</v>
      </c>
      <c r="AX185" s="14" t="s">
        <v>75</v>
      </c>
      <c r="AY185" s="274" t="s">
        <v>176</v>
      </c>
    </row>
    <row r="186" s="15" customFormat="1">
      <c r="A186" s="15"/>
      <c r="B186" s="275"/>
      <c r="C186" s="276"/>
      <c r="D186" s="225" t="s">
        <v>647</v>
      </c>
      <c r="E186" s="277" t="s">
        <v>32</v>
      </c>
      <c r="F186" s="278" t="s">
        <v>708</v>
      </c>
      <c r="G186" s="276"/>
      <c r="H186" s="279">
        <v>20</v>
      </c>
      <c r="I186" s="280"/>
      <c r="J186" s="276"/>
      <c r="K186" s="276"/>
      <c r="L186" s="281"/>
      <c r="M186" s="288"/>
      <c r="N186" s="289"/>
      <c r="O186" s="289"/>
      <c r="P186" s="289"/>
      <c r="Q186" s="289"/>
      <c r="R186" s="289"/>
      <c r="S186" s="289"/>
      <c r="T186" s="29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5" t="s">
        <v>647</v>
      </c>
      <c r="AU186" s="285" t="s">
        <v>84</v>
      </c>
      <c r="AV186" s="15" t="s">
        <v>95</v>
      </c>
      <c r="AW186" s="15" t="s">
        <v>37</v>
      </c>
      <c r="AX186" s="15" t="s">
        <v>82</v>
      </c>
      <c r="AY186" s="285" t="s">
        <v>176</v>
      </c>
    </row>
    <row r="187" s="2" customFormat="1" ht="16.5" customHeight="1">
      <c r="A187" s="40"/>
      <c r="B187" s="41"/>
      <c r="C187" s="210" t="s">
        <v>245</v>
      </c>
      <c r="D187" s="210" t="s">
        <v>177</v>
      </c>
      <c r="E187" s="211" t="s">
        <v>1095</v>
      </c>
      <c r="F187" s="212" t="s">
        <v>1096</v>
      </c>
      <c r="G187" s="213" t="s">
        <v>691</v>
      </c>
      <c r="H187" s="214">
        <v>20</v>
      </c>
      <c r="I187" s="215"/>
      <c r="J187" s="216">
        <f>ROUND(I187*H187,2)</f>
        <v>0</v>
      </c>
      <c r="K187" s="217"/>
      <c r="L187" s="218"/>
      <c r="M187" s="219" t="s">
        <v>32</v>
      </c>
      <c r="N187" s="220" t="s">
        <v>46</v>
      </c>
      <c r="O187" s="86"/>
      <c r="P187" s="221">
        <f>O187*H187</f>
        <v>0</v>
      </c>
      <c r="Q187" s="221">
        <v>0.00029999999999999997</v>
      </c>
      <c r="R187" s="221">
        <f>Q187*H187</f>
        <v>0.0059999999999999993</v>
      </c>
      <c r="S187" s="221">
        <v>0</v>
      </c>
      <c r="T187" s="22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3" t="s">
        <v>210</v>
      </c>
      <c r="AT187" s="223" t="s">
        <v>177</v>
      </c>
      <c r="AU187" s="223" t="s">
        <v>84</v>
      </c>
      <c r="AY187" s="18" t="s">
        <v>176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82</v>
      </c>
      <c r="BK187" s="224">
        <f>ROUND(I187*H187,2)</f>
        <v>0</v>
      </c>
      <c r="BL187" s="18" t="s">
        <v>95</v>
      </c>
      <c r="BM187" s="223" t="s">
        <v>1097</v>
      </c>
    </row>
    <row r="188" s="2" customFormat="1" ht="21.75" customHeight="1">
      <c r="A188" s="40"/>
      <c r="B188" s="41"/>
      <c r="C188" s="230" t="s">
        <v>249</v>
      </c>
      <c r="D188" s="230" t="s">
        <v>201</v>
      </c>
      <c r="E188" s="231" t="s">
        <v>1098</v>
      </c>
      <c r="F188" s="232" t="s">
        <v>1099</v>
      </c>
      <c r="G188" s="233" t="s">
        <v>643</v>
      </c>
      <c r="H188" s="234">
        <v>0.22500000000000001</v>
      </c>
      <c r="I188" s="235"/>
      <c r="J188" s="236">
        <f>ROUND(I188*H188,2)</f>
        <v>0</v>
      </c>
      <c r="K188" s="237"/>
      <c r="L188" s="46"/>
      <c r="M188" s="238" t="s">
        <v>32</v>
      </c>
      <c r="N188" s="239" t="s">
        <v>46</v>
      </c>
      <c r="O188" s="86"/>
      <c r="P188" s="221">
        <f>O188*H188</f>
        <v>0</v>
      </c>
      <c r="Q188" s="221">
        <v>2.1600000000000001</v>
      </c>
      <c r="R188" s="221">
        <f>Q188*H188</f>
        <v>0.48600000000000004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95</v>
      </c>
      <c r="AT188" s="223" t="s">
        <v>201</v>
      </c>
      <c r="AU188" s="223" t="s">
        <v>84</v>
      </c>
      <c r="AY188" s="18" t="s">
        <v>176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82</v>
      </c>
      <c r="BK188" s="224">
        <f>ROUND(I188*H188,2)</f>
        <v>0</v>
      </c>
      <c r="BL188" s="18" t="s">
        <v>95</v>
      </c>
      <c r="BM188" s="223" t="s">
        <v>1100</v>
      </c>
    </row>
    <row r="189" s="2" customFormat="1">
      <c r="A189" s="40"/>
      <c r="B189" s="41"/>
      <c r="C189" s="42"/>
      <c r="D189" s="252" t="s">
        <v>645</v>
      </c>
      <c r="E189" s="42"/>
      <c r="F189" s="253" t="s">
        <v>1101</v>
      </c>
      <c r="G189" s="42"/>
      <c r="H189" s="42"/>
      <c r="I189" s="227"/>
      <c r="J189" s="42"/>
      <c r="K189" s="42"/>
      <c r="L189" s="46"/>
      <c r="M189" s="228"/>
      <c r="N189" s="229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645</v>
      </c>
      <c r="AU189" s="18" t="s">
        <v>84</v>
      </c>
    </row>
    <row r="190" s="13" customFormat="1">
      <c r="A190" s="13"/>
      <c r="B190" s="254"/>
      <c r="C190" s="255"/>
      <c r="D190" s="225" t="s">
        <v>647</v>
      </c>
      <c r="E190" s="256" t="s">
        <v>32</v>
      </c>
      <c r="F190" s="257" t="s">
        <v>1102</v>
      </c>
      <c r="G190" s="255"/>
      <c r="H190" s="256" t="s">
        <v>32</v>
      </c>
      <c r="I190" s="258"/>
      <c r="J190" s="255"/>
      <c r="K190" s="255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647</v>
      </c>
      <c r="AU190" s="263" t="s">
        <v>84</v>
      </c>
      <c r="AV190" s="13" t="s">
        <v>82</v>
      </c>
      <c r="AW190" s="13" t="s">
        <v>37</v>
      </c>
      <c r="AX190" s="13" t="s">
        <v>75</v>
      </c>
      <c r="AY190" s="263" t="s">
        <v>176</v>
      </c>
    </row>
    <row r="191" s="14" customFormat="1">
      <c r="A191" s="14"/>
      <c r="B191" s="264"/>
      <c r="C191" s="265"/>
      <c r="D191" s="225" t="s">
        <v>647</v>
      </c>
      <c r="E191" s="266" t="s">
        <v>32</v>
      </c>
      <c r="F191" s="267" t="s">
        <v>1103</v>
      </c>
      <c r="G191" s="265"/>
      <c r="H191" s="268">
        <v>0.22500000000000001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647</v>
      </c>
      <c r="AU191" s="274" t="s">
        <v>84</v>
      </c>
      <c r="AV191" s="14" t="s">
        <v>84</v>
      </c>
      <c r="AW191" s="14" t="s">
        <v>37</v>
      </c>
      <c r="AX191" s="14" t="s">
        <v>82</v>
      </c>
      <c r="AY191" s="274" t="s">
        <v>176</v>
      </c>
    </row>
    <row r="192" s="2" customFormat="1" ht="16.5" customHeight="1">
      <c r="A192" s="40"/>
      <c r="B192" s="41"/>
      <c r="C192" s="230" t="s">
        <v>253</v>
      </c>
      <c r="D192" s="230" t="s">
        <v>201</v>
      </c>
      <c r="E192" s="231" t="s">
        <v>1104</v>
      </c>
      <c r="F192" s="232" t="s">
        <v>1105</v>
      </c>
      <c r="G192" s="233" t="s">
        <v>643</v>
      </c>
      <c r="H192" s="234">
        <v>0.22500000000000001</v>
      </c>
      <c r="I192" s="235"/>
      <c r="J192" s="236">
        <f>ROUND(I192*H192,2)</f>
        <v>0</v>
      </c>
      <c r="K192" s="237"/>
      <c r="L192" s="46"/>
      <c r="M192" s="238" t="s">
        <v>32</v>
      </c>
      <c r="N192" s="239" t="s">
        <v>46</v>
      </c>
      <c r="O192" s="86"/>
      <c r="P192" s="221">
        <f>O192*H192</f>
        <v>0</v>
      </c>
      <c r="Q192" s="221">
        <v>2.3010222040000001</v>
      </c>
      <c r="R192" s="221">
        <f>Q192*H192</f>
        <v>0.51772999590000002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95</v>
      </c>
      <c r="AT192" s="223" t="s">
        <v>201</v>
      </c>
      <c r="AU192" s="223" t="s">
        <v>84</v>
      </c>
      <c r="AY192" s="18" t="s">
        <v>176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82</v>
      </c>
      <c r="BK192" s="224">
        <f>ROUND(I192*H192,2)</f>
        <v>0</v>
      </c>
      <c r="BL192" s="18" t="s">
        <v>95</v>
      </c>
      <c r="BM192" s="223" t="s">
        <v>1106</v>
      </c>
    </row>
    <row r="193" s="2" customFormat="1">
      <c r="A193" s="40"/>
      <c r="B193" s="41"/>
      <c r="C193" s="42"/>
      <c r="D193" s="252" t="s">
        <v>645</v>
      </c>
      <c r="E193" s="42"/>
      <c r="F193" s="253" t="s">
        <v>1107</v>
      </c>
      <c r="G193" s="42"/>
      <c r="H193" s="42"/>
      <c r="I193" s="227"/>
      <c r="J193" s="42"/>
      <c r="K193" s="42"/>
      <c r="L193" s="46"/>
      <c r="M193" s="228"/>
      <c r="N193" s="22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645</v>
      </c>
      <c r="AU193" s="18" t="s">
        <v>84</v>
      </c>
    </row>
    <row r="194" s="13" customFormat="1">
      <c r="A194" s="13"/>
      <c r="B194" s="254"/>
      <c r="C194" s="255"/>
      <c r="D194" s="225" t="s">
        <v>647</v>
      </c>
      <c r="E194" s="256" t="s">
        <v>32</v>
      </c>
      <c r="F194" s="257" t="s">
        <v>1108</v>
      </c>
      <c r="G194" s="255"/>
      <c r="H194" s="256" t="s">
        <v>32</v>
      </c>
      <c r="I194" s="258"/>
      <c r="J194" s="255"/>
      <c r="K194" s="255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647</v>
      </c>
      <c r="AU194" s="263" t="s">
        <v>84</v>
      </c>
      <c r="AV194" s="13" t="s">
        <v>82</v>
      </c>
      <c r="AW194" s="13" t="s">
        <v>37</v>
      </c>
      <c r="AX194" s="13" t="s">
        <v>75</v>
      </c>
      <c r="AY194" s="263" t="s">
        <v>176</v>
      </c>
    </row>
    <row r="195" s="14" customFormat="1">
      <c r="A195" s="14"/>
      <c r="B195" s="264"/>
      <c r="C195" s="265"/>
      <c r="D195" s="225" t="s">
        <v>647</v>
      </c>
      <c r="E195" s="266" t="s">
        <v>32</v>
      </c>
      <c r="F195" s="267" t="s">
        <v>1103</v>
      </c>
      <c r="G195" s="265"/>
      <c r="H195" s="268">
        <v>0.22500000000000001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647</v>
      </c>
      <c r="AU195" s="274" t="s">
        <v>84</v>
      </c>
      <c r="AV195" s="14" t="s">
        <v>84</v>
      </c>
      <c r="AW195" s="14" t="s">
        <v>37</v>
      </c>
      <c r="AX195" s="14" t="s">
        <v>82</v>
      </c>
      <c r="AY195" s="274" t="s">
        <v>176</v>
      </c>
    </row>
    <row r="196" s="2" customFormat="1" ht="24.15" customHeight="1">
      <c r="A196" s="40"/>
      <c r="B196" s="41"/>
      <c r="C196" s="230" t="s">
        <v>257</v>
      </c>
      <c r="D196" s="230" t="s">
        <v>201</v>
      </c>
      <c r="E196" s="231" t="s">
        <v>1109</v>
      </c>
      <c r="F196" s="232" t="s">
        <v>1110</v>
      </c>
      <c r="G196" s="233" t="s">
        <v>691</v>
      </c>
      <c r="H196" s="234">
        <v>1.5</v>
      </c>
      <c r="I196" s="235"/>
      <c r="J196" s="236">
        <f>ROUND(I196*H196,2)</f>
        <v>0</v>
      </c>
      <c r="K196" s="237"/>
      <c r="L196" s="46"/>
      <c r="M196" s="238" t="s">
        <v>32</v>
      </c>
      <c r="N196" s="239" t="s">
        <v>46</v>
      </c>
      <c r="O196" s="86"/>
      <c r="P196" s="221">
        <f>O196*H196</f>
        <v>0</v>
      </c>
      <c r="Q196" s="221">
        <v>1.1366641</v>
      </c>
      <c r="R196" s="221">
        <f>Q196*H196</f>
        <v>1.7049961499999999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95</v>
      </c>
      <c r="AT196" s="223" t="s">
        <v>201</v>
      </c>
      <c r="AU196" s="223" t="s">
        <v>84</v>
      </c>
      <c r="AY196" s="18" t="s">
        <v>176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82</v>
      </c>
      <c r="BK196" s="224">
        <f>ROUND(I196*H196,2)</f>
        <v>0</v>
      </c>
      <c r="BL196" s="18" t="s">
        <v>95</v>
      </c>
      <c r="BM196" s="223" t="s">
        <v>1111</v>
      </c>
    </row>
    <row r="197" s="2" customFormat="1">
      <c r="A197" s="40"/>
      <c r="B197" s="41"/>
      <c r="C197" s="42"/>
      <c r="D197" s="252" t="s">
        <v>645</v>
      </c>
      <c r="E197" s="42"/>
      <c r="F197" s="253" t="s">
        <v>1112</v>
      </c>
      <c r="G197" s="42"/>
      <c r="H197" s="42"/>
      <c r="I197" s="227"/>
      <c r="J197" s="42"/>
      <c r="K197" s="42"/>
      <c r="L197" s="46"/>
      <c r="M197" s="228"/>
      <c r="N197" s="22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645</v>
      </c>
      <c r="AU197" s="18" t="s">
        <v>84</v>
      </c>
    </row>
    <row r="198" s="13" customFormat="1">
      <c r="A198" s="13"/>
      <c r="B198" s="254"/>
      <c r="C198" s="255"/>
      <c r="D198" s="225" t="s">
        <v>647</v>
      </c>
      <c r="E198" s="256" t="s">
        <v>32</v>
      </c>
      <c r="F198" s="257" t="s">
        <v>1044</v>
      </c>
      <c r="G198" s="255"/>
      <c r="H198" s="256" t="s">
        <v>32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647</v>
      </c>
      <c r="AU198" s="263" t="s">
        <v>84</v>
      </c>
      <c r="AV198" s="13" t="s">
        <v>82</v>
      </c>
      <c r="AW198" s="13" t="s">
        <v>37</v>
      </c>
      <c r="AX198" s="13" t="s">
        <v>75</v>
      </c>
      <c r="AY198" s="263" t="s">
        <v>176</v>
      </c>
    </row>
    <row r="199" s="14" customFormat="1">
      <c r="A199" s="14"/>
      <c r="B199" s="264"/>
      <c r="C199" s="265"/>
      <c r="D199" s="225" t="s">
        <v>647</v>
      </c>
      <c r="E199" s="266" t="s">
        <v>32</v>
      </c>
      <c r="F199" s="267" t="s">
        <v>1113</v>
      </c>
      <c r="G199" s="265"/>
      <c r="H199" s="268">
        <v>1.5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647</v>
      </c>
      <c r="AU199" s="274" t="s">
        <v>84</v>
      </c>
      <c r="AV199" s="14" t="s">
        <v>84</v>
      </c>
      <c r="AW199" s="14" t="s">
        <v>37</v>
      </c>
      <c r="AX199" s="14" t="s">
        <v>75</v>
      </c>
      <c r="AY199" s="274" t="s">
        <v>176</v>
      </c>
    </row>
    <row r="200" s="15" customFormat="1">
      <c r="A200" s="15"/>
      <c r="B200" s="275"/>
      <c r="C200" s="276"/>
      <c r="D200" s="225" t="s">
        <v>647</v>
      </c>
      <c r="E200" s="277" t="s">
        <v>32</v>
      </c>
      <c r="F200" s="278" t="s">
        <v>708</v>
      </c>
      <c r="G200" s="276"/>
      <c r="H200" s="279">
        <v>1.5</v>
      </c>
      <c r="I200" s="280"/>
      <c r="J200" s="276"/>
      <c r="K200" s="276"/>
      <c r="L200" s="281"/>
      <c r="M200" s="288"/>
      <c r="N200" s="289"/>
      <c r="O200" s="289"/>
      <c r="P200" s="289"/>
      <c r="Q200" s="289"/>
      <c r="R200" s="289"/>
      <c r="S200" s="289"/>
      <c r="T200" s="29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5" t="s">
        <v>647</v>
      </c>
      <c r="AU200" s="285" t="s">
        <v>84</v>
      </c>
      <c r="AV200" s="15" t="s">
        <v>95</v>
      </c>
      <c r="AW200" s="15" t="s">
        <v>37</v>
      </c>
      <c r="AX200" s="15" t="s">
        <v>82</v>
      </c>
      <c r="AY200" s="285" t="s">
        <v>176</v>
      </c>
    </row>
    <row r="201" s="2" customFormat="1" ht="33" customHeight="1">
      <c r="A201" s="40"/>
      <c r="B201" s="41"/>
      <c r="C201" s="230" t="s">
        <v>7</v>
      </c>
      <c r="D201" s="230" t="s">
        <v>201</v>
      </c>
      <c r="E201" s="231" t="s">
        <v>1114</v>
      </c>
      <c r="F201" s="232" t="s">
        <v>1115</v>
      </c>
      <c r="G201" s="233" t="s">
        <v>664</v>
      </c>
      <c r="H201" s="234">
        <v>0.012</v>
      </c>
      <c r="I201" s="235"/>
      <c r="J201" s="236">
        <f>ROUND(I201*H201,2)</f>
        <v>0</v>
      </c>
      <c r="K201" s="237"/>
      <c r="L201" s="46"/>
      <c r="M201" s="238" t="s">
        <v>32</v>
      </c>
      <c r="N201" s="239" t="s">
        <v>46</v>
      </c>
      <c r="O201" s="86"/>
      <c r="P201" s="221">
        <f>O201*H201</f>
        <v>0</v>
      </c>
      <c r="Q201" s="221">
        <v>1.05940312</v>
      </c>
      <c r="R201" s="221">
        <f>Q201*H201</f>
        <v>0.012712837440000001</v>
      </c>
      <c r="S201" s="221">
        <v>0</v>
      </c>
      <c r="T201" s="22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3" t="s">
        <v>95</v>
      </c>
      <c r="AT201" s="223" t="s">
        <v>201</v>
      </c>
      <c r="AU201" s="223" t="s">
        <v>84</v>
      </c>
      <c r="AY201" s="18" t="s">
        <v>176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82</v>
      </c>
      <c r="BK201" s="224">
        <f>ROUND(I201*H201,2)</f>
        <v>0</v>
      </c>
      <c r="BL201" s="18" t="s">
        <v>95</v>
      </c>
      <c r="BM201" s="223" t="s">
        <v>1116</v>
      </c>
    </row>
    <row r="202" s="2" customFormat="1">
      <c r="A202" s="40"/>
      <c r="B202" s="41"/>
      <c r="C202" s="42"/>
      <c r="D202" s="252" t="s">
        <v>645</v>
      </c>
      <c r="E202" s="42"/>
      <c r="F202" s="253" t="s">
        <v>1117</v>
      </c>
      <c r="G202" s="42"/>
      <c r="H202" s="42"/>
      <c r="I202" s="227"/>
      <c r="J202" s="42"/>
      <c r="K202" s="42"/>
      <c r="L202" s="46"/>
      <c r="M202" s="228"/>
      <c r="N202" s="229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645</v>
      </c>
      <c r="AU202" s="18" t="s">
        <v>84</v>
      </c>
    </row>
    <row r="203" s="13" customFormat="1">
      <c r="A203" s="13"/>
      <c r="B203" s="254"/>
      <c r="C203" s="255"/>
      <c r="D203" s="225" t="s">
        <v>647</v>
      </c>
      <c r="E203" s="256" t="s">
        <v>32</v>
      </c>
      <c r="F203" s="257" t="s">
        <v>1118</v>
      </c>
      <c r="G203" s="255"/>
      <c r="H203" s="256" t="s">
        <v>32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3" t="s">
        <v>647</v>
      </c>
      <c r="AU203" s="263" t="s">
        <v>84</v>
      </c>
      <c r="AV203" s="13" t="s">
        <v>82</v>
      </c>
      <c r="AW203" s="13" t="s">
        <v>37</v>
      </c>
      <c r="AX203" s="13" t="s">
        <v>75</v>
      </c>
      <c r="AY203" s="263" t="s">
        <v>176</v>
      </c>
    </row>
    <row r="204" s="14" customFormat="1">
      <c r="A204" s="14"/>
      <c r="B204" s="264"/>
      <c r="C204" s="265"/>
      <c r="D204" s="225" t="s">
        <v>647</v>
      </c>
      <c r="E204" s="266" t="s">
        <v>32</v>
      </c>
      <c r="F204" s="267" t="s">
        <v>1119</v>
      </c>
      <c r="G204" s="265"/>
      <c r="H204" s="268">
        <v>0.012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4" t="s">
        <v>647</v>
      </c>
      <c r="AU204" s="274" t="s">
        <v>84</v>
      </c>
      <c r="AV204" s="14" t="s">
        <v>84</v>
      </c>
      <c r="AW204" s="14" t="s">
        <v>37</v>
      </c>
      <c r="AX204" s="14" t="s">
        <v>75</v>
      </c>
      <c r="AY204" s="274" t="s">
        <v>176</v>
      </c>
    </row>
    <row r="205" s="15" customFormat="1">
      <c r="A205" s="15"/>
      <c r="B205" s="275"/>
      <c r="C205" s="276"/>
      <c r="D205" s="225" t="s">
        <v>647</v>
      </c>
      <c r="E205" s="277" t="s">
        <v>32</v>
      </c>
      <c r="F205" s="278" t="s">
        <v>708</v>
      </c>
      <c r="G205" s="276"/>
      <c r="H205" s="279">
        <v>0.012</v>
      </c>
      <c r="I205" s="280"/>
      <c r="J205" s="276"/>
      <c r="K205" s="276"/>
      <c r="L205" s="281"/>
      <c r="M205" s="288"/>
      <c r="N205" s="289"/>
      <c r="O205" s="289"/>
      <c r="P205" s="289"/>
      <c r="Q205" s="289"/>
      <c r="R205" s="289"/>
      <c r="S205" s="289"/>
      <c r="T205" s="29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5" t="s">
        <v>647</v>
      </c>
      <c r="AU205" s="285" t="s">
        <v>84</v>
      </c>
      <c r="AV205" s="15" t="s">
        <v>95</v>
      </c>
      <c r="AW205" s="15" t="s">
        <v>37</v>
      </c>
      <c r="AX205" s="15" t="s">
        <v>82</v>
      </c>
      <c r="AY205" s="285" t="s">
        <v>176</v>
      </c>
    </row>
    <row r="206" s="11" customFormat="1" ht="22.8" customHeight="1">
      <c r="A206" s="11"/>
      <c r="B206" s="196"/>
      <c r="C206" s="197"/>
      <c r="D206" s="198" t="s">
        <v>74</v>
      </c>
      <c r="E206" s="250" t="s">
        <v>196</v>
      </c>
      <c r="F206" s="250" t="s">
        <v>860</v>
      </c>
      <c r="G206" s="197"/>
      <c r="H206" s="197"/>
      <c r="I206" s="200"/>
      <c r="J206" s="251">
        <f>BK206</f>
        <v>0</v>
      </c>
      <c r="K206" s="197"/>
      <c r="L206" s="202"/>
      <c r="M206" s="203"/>
      <c r="N206" s="204"/>
      <c r="O206" s="204"/>
      <c r="P206" s="205">
        <f>SUM(P207:P217)</f>
        <v>0</v>
      </c>
      <c r="Q206" s="204"/>
      <c r="R206" s="205">
        <f>SUM(R207:R217)</f>
        <v>8.7405599999999986</v>
      </c>
      <c r="S206" s="204"/>
      <c r="T206" s="206">
        <f>SUM(T207:T217)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7" t="s">
        <v>82</v>
      </c>
      <c r="AT206" s="208" t="s">
        <v>74</v>
      </c>
      <c r="AU206" s="208" t="s">
        <v>82</v>
      </c>
      <c r="AY206" s="207" t="s">
        <v>176</v>
      </c>
      <c r="BK206" s="209">
        <f>SUM(BK207:BK217)</f>
        <v>0</v>
      </c>
    </row>
    <row r="207" s="2" customFormat="1" ht="24.15" customHeight="1">
      <c r="A207" s="40"/>
      <c r="B207" s="41"/>
      <c r="C207" s="230" t="s">
        <v>264</v>
      </c>
      <c r="D207" s="230" t="s">
        <v>201</v>
      </c>
      <c r="E207" s="231" t="s">
        <v>1120</v>
      </c>
      <c r="F207" s="232" t="s">
        <v>1121</v>
      </c>
      <c r="G207" s="233" t="s">
        <v>691</v>
      </c>
      <c r="H207" s="234">
        <v>20</v>
      </c>
      <c r="I207" s="235"/>
      <c r="J207" s="236">
        <f>ROUND(I207*H207,2)</f>
        <v>0</v>
      </c>
      <c r="K207" s="237"/>
      <c r="L207" s="46"/>
      <c r="M207" s="238" t="s">
        <v>32</v>
      </c>
      <c r="N207" s="239" t="s">
        <v>46</v>
      </c>
      <c r="O207" s="86"/>
      <c r="P207" s="221">
        <f>O207*H207</f>
        <v>0</v>
      </c>
      <c r="Q207" s="221">
        <v>0.29699999999999999</v>
      </c>
      <c r="R207" s="221">
        <f>Q207*H207</f>
        <v>5.9399999999999995</v>
      </c>
      <c r="S207" s="221">
        <v>0</v>
      </c>
      <c r="T207" s="22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3" t="s">
        <v>95</v>
      </c>
      <c r="AT207" s="223" t="s">
        <v>201</v>
      </c>
      <c r="AU207" s="223" t="s">
        <v>84</v>
      </c>
      <c r="AY207" s="18" t="s">
        <v>176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82</v>
      </c>
      <c r="BK207" s="224">
        <f>ROUND(I207*H207,2)</f>
        <v>0</v>
      </c>
      <c r="BL207" s="18" t="s">
        <v>95</v>
      </c>
      <c r="BM207" s="223" t="s">
        <v>1122</v>
      </c>
    </row>
    <row r="208" s="2" customFormat="1">
      <c r="A208" s="40"/>
      <c r="B208" s="41"/>
      <c r="C208" s="42"/>
      <c r="D208" s="252" t="s">
        <v>645</v>
      </c>
      <c r="E208" s="42"/>
      <c r="F208" s="253" t="s">
        <v>1123</v>
      </c>
      <c r="G208" s="42"/>
      <c r="H208" s="42"/>
      <c r="I208" s="227"/>
      <c r="J208" s="42"/>
      <c r="K208" s="42"/>
      <c r="L208" s="46"/>
      <c r="M208" s="228"/>
      <c r="N208" s="22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645</v>
      </c>
      <c r="AU208" s="18" t="s">
        <v>84</v>
      </c>
    </row>
    <row r="209" s="13" customFormat="1">
      <c r="A209" s="13"/>
      <c r="B209" s="254"/>
      <c r="C209" s="255"/>
      <c r="D209" s="225" t="s">
        <v>647</v>
      </c>
      <c r="E209" s="256" t="s">
        <v>32</v>
      </c>
      <c r="F209" s="257" t="s">
        <v>1124</v>
      </c>
      <c r="G209" s="255"/>
      <c r="H209" s="256" t="s">
        <v>32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647</v>
      </c>
      <c r="AU209" s="263" t="s">
        <v>84</v>
      </c>
      <c r="AV209" s="13" t="s">
        <v>82</v>
      </c>
      <c r="AW209" s="13" t="s">
        <v>37</v>
      </c>
      <c r="AX209" s="13" t="s">
        <v>75</v>
      </c>
      <c r="AY209" s="263" t="s">
        <v>176</v>
      </c>
    </row>
    <row r="210" s="14" customFormat="1">
      <c r="A210" s="14"/>
      <c r="B210" s="264"/>
      <c r="C210" s="265"/>
      <c r="D210" s="225" t="s">
        <v>647</v>
      </c>
      <c r="E210" s="266" t="s">
        <v>32</v>
      </c>
      <c r="F210" s="267" t="s">
        <v>1089</v>
      </c>
      <c r="G210" s="265"/>
      <c r="H210" s="268">
        <v>20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647</v>
      </c>
      <c r="AU210" s="274" t="s">
        <v>84</v>
      </c>
      <c r="AV210" s="14" t="s">
        <v>84</v>
      </c>
      <c r="AW210" s="14" t="s">
        <v>37</v>
      </c>
      <c r="AX210" s="14" t="s">
        <v>75</v>
      </c>
      <c r="AY210" s="274" t="s">
        <v>176</v>
      </c>
    </row>
    <row r="211" s="15" customFormat="1">
      <c r="A211" s="15"/>
      <c r="B211" s="275"/>
      <c r="C211" s="276"/>
      <c r="D211" s="225" t="s">
        <v>647</v>
      </c>
      <c r="E211" s="277" t="s">
        <v>32</v>
      </c>
      <c r="F211" s="278" t="s">
        <v>708</v>
      </c>
      <c r="G211" s="276"/>
      <c r="H211" s="279">
        <v>20</v>
      </c>
      <c r="I211" s="280"/>
      <c r="J211" s="276"/>
      <c r="K211" s="276"/>
      <c r="L211" s="281"/>
      <c r="M211" s="288"/>
      <c r="N211" s="289"/>
      <c r="O211" s="289"/>
      <c r="P211" s="289"/>
      <c r="Q211" s="289"/>
      <c r="R211" s="289"/>
      <c r="S211" s="289"/>
      <c r="T211" s="29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5" t="s">
        <v>647</v>
      </c>
      <c r="AU211" s="285" t="s">
        <v>84</v>
      </c>
      <c r="AV211" s="15" t="s">
        <v>95</v>
      </c>
      <c r="AW211" s="15" t="s">
        <v>37</v>
      </c>
      <c r="AX211" s="15" t="s">
        <v>82</v>
      </c>
      <c r="AY211" s="285" t="s">
        <v>176</v>
      </c>
    </row>
    <row r="212" s="2" customFormat="1" ht="37.8" customHeight="1">
      <c r="A212" s="40"/>
      <c r="B212" s="41"/>
      <c r="C212" s="230" t="s">
        <v>268</v>
      </c>
      <c r="D212" s="230" t="s">
        <v>201</v>
      </c>
      <c r="E212" s="231" t="s">
        <v>1125</v>
      </c>
      <c r="F212" s="232" t="s">
        <v>1126</v>
      </c>
      <c r="G212" s="233" t="s">
        <v>691</v>
      </c>
      <c r="H212" s="234">
        <v>14</v>
      </c>
      <c r="I212" s="235"/>
      <c r="J212" s="236">
        <f>ROUND(I212*H212,2)</f>
        <v>0</v>
      </c>
      <c r="K212" s="237"/>
      <c r="L212" s="46"/>
      <c r="M212" s="238" t="s">
        <v>32</v>
      </c>
      <c r="N212" s="239" t="s">
        <v>46</v>
      </c>
      <c r="O212" s="86"/>
      <c r="P212" s="221">
        <f>O212*H212</f>
        <v>0</v>
      </c>
      <c r="Q212" s="221">
        <v>0.088800000000000004</v>
      </c>
      <c r="R212" s="221">
        <f>Q212*H212</f>
        <v>1.2432000000000001</v>
      </c>
      <c r="S212" s="221">
        <v>0</v>
      </c>
      <c r="T212" s="22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3" t="s">
        <v>95</v>
      </c>
      <c r="AT212" s="223" t="s">
        <v>201</v>
      </c>
      <c r="AU212" s="223" t="s">
        <v>84</v>
      </c>
      <c r="AY212" s="18" t="s">
        <v>176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82</v>
      </c>
      <c r="BK212" s="224">
        <f>ROUND(I212*H212,2)</f>
        <v>0</v>
      </c>
      <c r="BL212" s="18" t="s">
        <v>95</v>
      </c>
      <c r="BM212" s="223" t="s">
        <v>1127</v>
      </c>
    </row>
    <row r="213" s="2" customFormat="1">
      <c r="A213" s="40"/>
      <c r="B213" s="41"/>
      <c r="C213" s="42"/>
      <c r="D213" s="252" t="s">
        <v>645</v>
      </c>
      <c r="E213" s="42"/>
      <c r="F213" s="253" t="s">
        <v>1128</v>
      </c>
      <c r="G213" s="42"/>
      <c r="H213" s="42"/>
      <c r="I213" s="227"/>
      <c r="J213" s="42"/>
      <c r="K213" s="42"/>
      <c r="L213" s="46"/>
      <c r="M213" s="228"/>
      <c r="N213" s="229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645</v>
      </c>
      <c r="AU213" s="18" t="s">
        <v>84</v>
      </c>
    </row>
    <row r="214" s="14" customFormat="1">
      <c r="A214" s="14"/>
      <c r="B214" s="264"/>
      <c r="C214" s="265"/>
      <c r="D214" s="225" t="s">
        <v>647</v>
      </c>
      <c r="E214" s="266" t="s">
        <v>32</v>
      </c>
      <c r="F214" s="267" t="s">
        <v>1129</v>
      </c>
      <c r="G214" s="265"/>
      <c r="H214" s="268">
        <v>14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647</v>
      </c>
      <c r="AU214" s="274" t="s">
        <v>84</v>
      </c>
      <c r="AV214" s="14" t="s">
        <v>84</v>
      </c>
      <c r="AW214" s="14" t="s">
        <v>37</v>
      </c>
      <c r="AX214" s="14" t="s">
        <v>75</v>
      </c>
      <c r="AY214" s="274" t="s">
        <v>176</v>
      </c>
    </row>
    <row r="215" s="15" customFormat="1">
      <c r="A215" s="15"/>
      <c r="B215" s="275"/>
      <c r="C215" s="276"/>
      <c r="D215" s="225" t="s">
        <v>647</v>
      </c>
      <c r="E215" s="277" t="s">
        <v>32</v>
      </c>
      <c r="F215" s="278" t="s">
        <v>708</v>
      </c>
      <c r="G215" s="276"/>
      <c r="H215" s="279">
        <v>14</v>
      </c>
      <c r="I215" s="280"/>
      <c r="J215" s="276"/>
      <c r="K215" s="276"/>
      <c r="L215" s="281"/>
      <c r="M215" s="288"/>
      <c r="N215" s="289"/>
      <c r="O215" s="289"/>
      <c r="P215" s="289"/>
      <c r="Q215" s="289"/>
      <c r="R215" s="289"/>
      <c r="S215" s="289"/>
      <c r="T215" s="29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5" t="s">
        <v>647</v>
      </c>
      <c r="AU215" s="285" t="s">
        <v>84</v>
      </c>
      <c r="AV215" s="15" t="s">
        <v>95</v>
      </c>
      <c r="AW215" s="15" t="s">
        <v>37</v>
      </c>
      <c r="AX215" s="15" t="s">
        <v>82</v>
      </c>
      <c r="AY215" s="285" t="s">
        <v>176</v>
      </c>
    </row>
    <row r="216" s="2" customFormat="1" ht="16.5" customHeight="1">
      <c r="A216" s="40"/>
      <c r="B216" s="41"/>
      <c r="C216" s="210" t="s">
        <v>272</v>
      </c>
      <c r="D216" s="210" t="s">
        <v>177</v>
      </c>
      <c r="E216" s="211" t="s">
        <v>1130</v>
      </c>
      <c r="F216" s="212" t="s">
        <v>1131</v>
      </c>
      <c r="G216" s="213" t="s">
        <v>691</v>
      </c>
      <c r="H216" s="214">
        <v>14.42</v>
      </c>
      <c r="I216" s="215"/>
      <c r="J216" s="216">
        <f>ROUND(I216*H216,2)</f>
        <v>0</v>
      </c>
      <c r="K216" s="217"/>
      <c r="L216" s="218"/>
      <c r="M216" s="219" t="s">
        <v>32</v>
      </c>
      <c r="N216" s="220" t="s">
        <v>46</v>
      </c>
      <c r="O216" s="86"/>
      <c r="P216" s="221">
        <f>O216*H216</f>
        <v>0</v>
      </c>
      <c r="Q216" s="221">
        <v>0.108</v>
      </c>
      <c r="R216" s="221">
        <f>Q216*H216</f>
        <v>1.5573600000000001</v>
      </c>
      <c r="S216" s="221">
        <v>0</v>
      </c>
      <c r="T216" s="22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3" t="s">
        <v>210</v>
      </c>
      <c r="AT216" s="223" t="s">
        <v>177</v>
      </c>
      <c r="AU216" s="223" t="s">
        <v>84</v>
      </c>
      <c r="AY216" s="18" t="s">
        <v>176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82</v>
      </c>
      <c r="BK216" s="224">
        <f>ROUND(I216*H216,2)</f>
        <v>0</v>
      </c>
      <c r="BL216" s="18" t="s">
        <v>95</v>
      </c>
      <c r="BM216" s="223" t="s">
        <v>1132</v>
      </c>
    </row>
    <row r="217" s="14" customFormat="1">
      <c r="A217" s="14"/>
      <c r="B217" s="264"/>
      <c r="C217" s="265"/>
      <c r="D217" s="225" t="s">
        <v>647</v>
      </c>
      <c r="E217" s="265"/>
      <c r="F217" s="267" t="s">
        <v>1133</v>
      </c>
      <c r="G217" s="265"/>
      <c r="H217" s="268">
        <v>14.42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647</v>
      </c>
      <c r="AU217" s="274" t="s">
        <v>84</v>
      </c>
      <c r="AV217" s="14" t="s">
        <v>84</v>
      </c>
      <c r="AW217" s="14" t="s">
        <v>4</v>
      </c>
      <c r="AX217" s="14" t="s">
        <v>82</v>
      </c>
      <c r="AY217" s="274" t="s">
        <v>176</v>
      </c>
    </row>
    <row r="218" s="11" customFormat="1" ht="22.8" customHeight="1">
      <c r="A218" s="11"/>
      <c r="B218" s="196"/>
      <c r="C218" s="197"/>
      <c r="D218" s="198" t="s">
        <v>74</v>
      </c>
      <c r="E218" s="250" t="s">
        <v>214</v>
      </c>
      <c r="F218" s="250" t="s">
        <v>655</v>
      </c>
      <c r="G218" s="197"/>
      <c r="H218" s="197"/>
      <c r="I218" s="200"/>
      <c r="J218" s="251">
        <f>BK218</f>
        <v>0</v>
      </c>
      <c r="K218" s="197"/>
      <c r="L218" s="202"/>
      <c r="M218" s="203"/>
      <c r="N218" s="204"/>
      <c r="O218" s="204"/>
      <c r="P218" s="205">
        <f>SUM(P219:P224)</f>
        <v>0</v>
      </c>
      <c r="Q218" s="204"/>
      <c r="R218" s="205">
        <f>SUM(R219:R224)</f>
        <v>6.0617368000000003</v>
      </c>
      <c r="S218" s="204"/>
      <c r="T218" s="206">
        <f>SUM(T219:T224)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07" t="s">
        <v>82</v>
      </c>
      <c r="AT218" s="208" t="s">
        <v>74</v>
      </c>
      <c r="AU218" s="208" t="s">
        <v>82</v>
      </c>
      <c r="AY218" s="207" t="s">
        <v>176</v>
      </c>
      <c r="BK218" s="209">
        <f>SUM(BK219:BK224)</f>
        <v>0</v>
      </c>
    </row>
    <row r="219" s="2" customFormat="1" ht="24.15" customHeight="1">
      <c r="A219" s="40"/>
      <c r="B219" s="41"/>
      <c r="C219" s="230" t="s">
        <v>276</v>
      </c>
      <c r="D219" s="230" t="s">
        <v>201</v>
      </c>
      <c r="E219" s="231" t="s">
        <v>1134</v>
      </c>
      <c r="F219" s="232" t="s">
        <v>1135</v>
      </c>
      <c r="G219" s="233" t="s">
        <v>792</v>
      </c>
      <c r="H219" s="234">
        <v>28</v>
      </c>
      <c r="I219" s="235"/>
      <c r="J219" s="236">
        <f>ROUND(I219*H219,2)</f>
        <v>0</v>
      </c>
      <c r="K219" s="237"/>
      <c r="L219" s="46"/>
      <c r="M219" s="238" t="s">
        <v>32</v>
      </c>
      <c r="N219" s="239" t="s">
        <v>46</v>
      </c>
      <c r="O219" s="86"/>
      <c r="P219" s="221">
        <f>O219*H219</f>
        <v>0</v>
      </c>
      <c r="Q219" s="221">
        <v>0.16849059999999999</v>
      </c>
      <c r="R219" s="221">
        <f>Q219*H219</f>
        <v>4.7177368</v>
      </c>
      <c r="S219" s="221">
        <v>0</v>
      </c>
      <c r="T219" s="22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3" t="s">
        <v>95</v>
      </c>
      <c r="AT219" s="223" t="s">
        <v>201</v>
      </c>
      <c r="AU219" s="223" t="s">
        <v>84</v>
      </c>
      <c r="AY219" s="18" t="s">
        <v>176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82</v>
      </c>
      <c r="BK219" s="224">
        <f>ROUND(I219*H219,2)</f>
        <v>0</v>
      </c>
      <c r="BL219" s="18" t="s">
        <v>95</v>
      </c>
      <c r="BM219" s="223" t="s">
        <v>1136</v>
      </c>
    </row>
    <row r="220" s="2" customFormat="1">
      <c r="A220" s="40"/>
      <c r="B220" s="41"/>
      <c r="C220" s="42"/>
      <c r="D220" s="252" t="s">
        <v>645</v>
      </c>
      <c r="E220" s="42"/>
      <c r="F220" s="253" t="s">
        <v>1137</v>
      </c>
      <c r="G220" s="42"/>
      <c r="H220" s="42"/>
      <c r="I220" s="227"/>
      <c r="J220" s="42"/>
      <c r="K220" s="42"/>
      <c r="L220" s="46"/>
      <c r="M220" s="228"/>
      <c r="N220" s="22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645</v>
      </c>
      <c r="AU220" s="18" t="s">
        <v>84</v>
      </c>
    </row>
    <row r="221" s="13" customFormat="1">
      <c r="A221" s="13"/>
      <c r="B221" s="254"/>
      <c r="C221" s="255"/>
      <c r="D221" s="225" t="s">
        <v>647</v>
      </c>
      <c r="E221" s="256" t="s">
        <v>32</v>
      </c>
      <c r="F221" s="257" t="s">
        <v>1138</v>
      </c>
      <c r="G221" s="255"/>
      <c r="H221" s="256" t="s">
        <v>32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647</v>
      </c>
      <c r="AU221" s="263" t="s">
        <v>84</v>
      </c>
      <c r="AV221" s="13" t="s">
        <v>82</v>
      </c>
      <c r="AW221" s="13" t="s">
        <v>37</v>
      </c>
      <c r="AX221" s="13" t="s">
        <v>75</v>
      </c>
      <c r="AY221" s="263" t="s">
        <v>176</v>
      </c>
    </row>
    <row r="222" s="14" customFormat="1">
      <c r="A222" s="14"/>
      <c r="B222" s="264"/>
      <c r="C222" s="265"/>
      <c r="D222" s="225" t="s">
        <v>647</v>
      </c>
      <c r="E222" s="266" t="s">
        <v>32</v>
      </c>
      <c r="F222" s="267" t="s">
        <v>1139</v>
      </c>
      <c r="G222" s="265"/>
      <c r="H222" s="268">
        <v>28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647</v>
      </c>
      <c r="AU222" s="274" t="s">
        <v>84</v>
      </c>
      <c r="AV222" s="14" t="s">
        <v>84</v>
      </c>
      <c r="AW222" s="14" t="s">
        <v>37</v>
      </c>
      <c r="AX222" s="14" t="s">
        <v>75</v>
      </c>
      <c r="AY222" s="274" t="s">
        <v>176</v>
      </c>
    </row>
    <row r="223" s="15" customFormat="1">
      <c r="A223" s="15"/>
      <c r="B223" s="275"/>
      <c r="C223" s="276"/>
      <c r="D223" s="225" t="s">
        <v>647</v>
      </c>
      <c r="E223" s="277" t="s">
        <v>32</v>
      </c>
      <c r="F223" s="278" t="s">
        <v>708</v>
      </c>
      <c r="G223" s="276"/>
      <c r="H223" s="279">
        <v>28</v>
      </c>
      <c r="I223" s="280"/>
      <c r="J223" s="276"/>
      <c r="K223" s="276"/>
      <c r="L223" s="281"/>
      <c r="M223" s="288"/>
      <c r="N223" s="289"/>
      <c r="O223" s="289"/>
      <c r="P223" s="289"/>
      <c r="Q223" s="289"/>
      <c r="R223" s="289"/>
      <c r="S223" s="289"/>
      <c r="T223" s="29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5" t="s">
        <v>647</v>
      </c>
      <c r="AU223" s="285" t="s">
        <v>84</v>
      </c>
      <c r="AV223" s="15" t="s">
        <v>95</v>
      </c>
      <c r="AW223" s="15" t="s">
        <v>37</v>
      </c>
      <c r="AX223" s="15" t="s">
        <v>82</v>
      </c>
      <c r="AY223" s="285" t="s">
        <v>176</v>
      </c>
    </row>
    <row r="224" s="2" customFormat="1" ht="16.5" customHeight="1">
      <c r="A224" s="40"/>
      <c r="B224" s="41"/>
      <c r="C224" s="210" t="s">
        <v>280</v>
      </c>
      <c r="D224" s="210" t="s">
        <v>177</v>
      </c>
      <c r="E224" s="211" t="s">
        <v>1140</v>
      </c>
      <c r="F224" s="212" t="s">
        <v>1141</v>
      </c>
      <c r="G224" s="213" t="s">
        <v>792</v>
      </c>
      <c r="H224" s="214">
        <v>28</v>
      </c>
      <c r="I224" s="215"/>
      <c r="J224" s="216">
        <f>ROUND(I224*H224,2)</f>
        <v>0</v>
      </c>
      <c r="K224" s="217"/>
      <c r="L224" s="218"/>
      <c r="M224" s="219" t="s">
        <v>32</v>
      </c>
      <c r="N224" s="220" t="s">
        <v>46</v>
      </c>
      <c r="O224" s="86"/>
      <c r="P224" s="221">
        <f>O224*H224</f>
        <v>0</v>
      </c>
      <c r="Q224" s="221">
        <v>0.048000000000000001</v>
      </c>
      <c r="R224" s="221">
        <f>Q224*H224</f>
        <v>1.3440000000000001</v>
      </c>
      <c r="S224" s="221">
        <v>0</v>
      </c>
      <c r="T224" s="22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3" t="s">
        <v>181</v>
      </c>
      <c r="AT224" s="223" t="s">
        <v>177</v>
      </c>
      <c r="AU224" s="223" t="s">
        <v>84</v>
      </c>
      <c r="AY224" s="18" t="s">
        <v>176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82</v>
      </c>
      <c r="BK224" s="224">
        <f>ROUND(I224*H224,2)</f>
        <v>0</v>
      </c>
      <c r="BL224" s="18" t="s">
        <v>181</v>
      </c>
      <c r="BM224" s="223" t="s">
        <v>1142</v>
      </c>
    </row>
    <row r="225" s="11" customFormat="1" ht="22.8" customHeight="1">
      <c r="A225" s="11"/>
      <c r="B225" s="196"/>
      <c r="C225" s="197"/>
      <c r="D225" s="198" t="s">
        <v>74</v>
      </c>
      <c r="E225" s="250" t="s">
        <v>660</v>
      </c>
      <c r="F225" s="250" t="s">
        <v>661</v>
      </c>
      <c r="G225" s="197"/>
      <c r="H225" s="197"/>
      <c r="I225" s="200"/>
      <c r="J225" s="251">
        <f>BK225</f>
        <v>0</v>
      </c>
      <c r="K225" s="197"/>
      <c r="L225" s="202"/>
      <c r="M225" s="203"/>
      <c r="N225" s="204"/>
      <c r="O225" s="204"/>
      <c r="P225" s="205">
        <f>SUM(P226:P235)</f>
        <v>0</v>
      </c>
      <c r="Q225" s="204"/>
      <c r="R225" s="205">
        <f>SUM(R226:R235)</f>
        <v>0</v>
      </c>
      <c r="S225" s="204"/>
      <c r="T225" s="206">
        <f>SUM(T226:T235)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7" t="s">
        <v>82</v>
      </c>
      <c r="AT225" s="208" t="s">
        <v>74</v>
      </c>
      <c r="AU225" s="208" t="s">
        <v>82</v>
      </c>
      <c r="AY225" s="207" t="s">
        <v>176</v>
      </c>
      <c r="BK225" s="209">
        <f>SUM(BK226:BK235)</f>
        <v>0</v>
      </c>
    </row>
    <row r="226" s="2" customFormat="1" ht="24.15" customHeight="1">
      <c r="A226" s="40"/>
      <c r="B226" s="41"/>
      <c r="C226" s="230" t="s">
        <v>284</v>
      </c>
      <c r="D226" s="230" t="s">
        <v>201</v>
      </c>
      <c r="E226" s="231" t="s">
        <v>662</v>
      </c>
      <c r="F226" s="232" t="s">
        <v>663</v>
      </c>
      <c r="G226" s="233" t="s">
        <v>664</v>
      </c>
      <c r="H226" s="234">
        <v>24.5</v>
      </c>
      <c r="I226" s="235"/>
      <c r="J226" s="236">
        <f>ROUND(I226*H226,2)</f>
        <v>0</v>
      </c>
      <c r="K226" s="237"/>
      <c r="L226" s="46"/>
      <c r="M226" s="238" t="s">
        <v>32</v>
      </c>
      <c r="N226" s="239" t="s">
        <v>46</v>
      </c>
      <c r="O226" s="86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3" t="s">
        <v>95</v>
      </c>
      <c r="AT226" s="223" t="s">
        <v>201</v>
      </c>
      <c r="AU226" s="223" t="s">
        <v>84</v>
      </c>
      <c r="AY226" s="18" t="s">
        <v>176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82</v>
      </c>
      <c r="BK226" s="224">
        <f>ROUND(I226*H226,2)</f>
        <v>0</v>
      </c>
      <c r="BL226" s="18" t="s">
        <v>95</v>
      </c>
      <c r="BM226" s="223" t="s">
        <v>1143</v>
      </c>
    </row>
    <row r="227" s="2" customFormat="1">
      <c r="A227" s="40"/>
      <c r="B227" s="41"/>
      <c r="C227" s="42"/>
      <c r="D227" s="252" t="s">
        <v>645</v>
      </c>
      <c r="E227" s="42"/>
      <c r="F227" s="253" t="s">
        <v>666</v>
      </c>
      <c r="G227" s="42"/>
      <c r="H227" s="42"/>
      <c r="I227" s="227"/>
      <c r="J227" s="42"/>
      <c r="K227" s="42"/>
      <c r="L227" s="46"/>
      <c r="M227" s="228"/>
      <c r="N227" s="22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645</v>
      </c>
      <c r="AU227" s="18" t="s">
        <v>84</v>
      </c>
    </row>
    <row r="228" s="2" customFormat="1" ht="24.15" customHeight="1">
      <c r="A228" s="40"/>
      <c r="B228" s="41"/>
      <c r="C228" s="230" t="s">
        <v>288</v>
      </c>
      <c r="D228" s="230" t="s">
        <v>201</v>
      </c>
      <c r="E228" s="231" t="s">
        <v>667</v>
      </c>
      <c r="F228" s="232" t="s">
        <v>668</v>
      </c>
      <c r="G228" s="233" t="s">
        <v>664</v>
      </c>
      <c r="H228" s="234">
        <v>24.5</v>
      </c>
      <c r="I228" s="235"/>
      <c r="J228" s="236">
        <f>ROUND(I228*H228,2)</f>
        <v>0</v>
      </c>
      <c r="K228" s="237"/>
      <c r="L228" s="46"/>
      <c r="M228" s="238" t="s">
        <v>32</v>
      </c>
      <c r="N228" s="239" t="s">
        <v>46</v>
      </c>
      <c r="O228" s="86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3" t="s">
        <v>95</v>
      </c>
      <c r="AT228" s="223" t="s">
        <v>201</v>
      </c>
      <c r="AU228" s="223" t="s">
        <v>84</v>
      </c>
      <c r="AY228" s="18" t="s">
        <v>176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82</v>
      </c>
      <c r="BK228" s="224">
        <f>ROUND(I228*H228,2)</f>
        <v>0</v>
      </c>
      <c r="BL228" s="18" t="s">
        <v>95</v>
      </c>
      <c r="BM228" s="223" t="s">
        <v>1144</v>
      </c>
    </row>
    <row r="229" s="2" customFormat="1">
      <c r="A229" s="40"/>
      <c r="B229" s="41"/>
      <c r="C229" s="42"/>
      <c r="D229" s="252" t="s">
        <v>645</v>
      </c>
      <c r="E229" s="42"/>
      <c r="F229" s="253" t="s">
        <v>670</v>
      </c>
      <c r="G229" s="42"/>
      <c r="H229" s="42"/>
      <c r="I229" s="227"/>
      <c r="J229" s="42"/>
      <c r="K229" s="42"/>
      <c r="L229" s="46"/>
      <c r="M229" s="228"/>
      <c r="N229" s="22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645</v>
      </c>
      <c r="AU229" s="18" t="s">
        <v>84</v>
      </c>
    </row>
    <row r="230" s="2" customFormat="1" ht="16.5" customHeight="1">
      <c r="A230" s="40"/>
      <c r="B230" s="41"/>
      <c r="C230" s="230" t="s">
        <v>292</v>
      </c>
      <c r="D230" s="230" t="s">
        <v>201</v>
      </c>
      <c r="E230" s="231" t="s">
        <v>1145</v>
      </c>
      <c r="F230" s="232" t="s">
        <v>1146</v>
      </c>
      <c r="G230" s="233" t="s">
        <v>664</v>
      </c>
      <c r="H230" s="234">
        <v>24.5</v>
      </c>
      <c r="I230" s="235"/>
      <c r="J230" s="236">
        <f>ROUND(I230*H230,2)</f>
        <v>0</v>
      </c>
      <c r="K230" s="237"/>
      <c r="L230" s="46"/>
      <c r="M230" s="238" t="s">
        <v>32</v>
      </c>
      <c r="N230" s="239" t="s">
        <v>46</v>
      </c>
      <c r="O230" s="86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3" t="s">
        <v>95</v>
      </c>
      <c r="AT230" s="223" t="s">
        <v>201</v>
      </c>
      <c r="AU230" s="223" t="s">
        <v>84</v>
      </c>
      <c r="AY230" s="18" t="s">
        <v>176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82</v>
      </c>
      <c r="BK230" s="224">
        <f>ROUND(I230*H230,2)</f>
        <v>0</v>
      </c>
      <c r="BL230" s="18" t="s">
        <v>95</v>
      </c>
      <c r="BM230" s="223" t="s">
        <v>1147</v>
      </c>
    </row>
    <row r="231" s="2" customFormat="1">
      <c r="A231" s="40"/>
      <c r="B231" s="41"/>
      <c r="C231" s="42"/>
      <c r="D231" s="252" t="s">
        <v>645</v>
      </c>
      <c r="E231" s="42"/>
      <c r="F231" s="253" t="s">
        <v>1148</v>
      </c>
      <c r="G231" s="42"/>
      <c r="H231" s="42"/>
      <c r="I231" s="227"/>
      <c r="J231" s="42"/>
      <c r="K231" s="42"/>
      <c r="L231" s="46"/>
      <c r="M231" s="228"/>
      <c r="N231" s="22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645</v>
      </c>
      <c r="AU231" s="18" t="s">
        <v>84</v>
      </c>
    </row>
    <row r="232" s="2" customFormat="1" ht="24.15" customHeight="1">
      <c r="A232" s="40"/>
      <c r="B232" s="41"/>
      <c r="C232" s="230" t="s">
        <v>297</v>
      </c>
      <c r="D232" s="230" t="s">
        <v>201</v>
      </c>
      <c r="E232" s="231" t="s">
        <v>672</v>
      </c>
      <c r="F232" s="232" t="s">
        <v>673</v>
      </c>
      <c r="G232" s="233" t="s">
        <v>664</v>
      </c>
      <c r="H232" s="234">
        <v>7.0999999999999996</v>
      </c>
      <c r="I232" s="235"/>
      <c r="J232" s="236">
        <f>ROUND(I232*H232,2)</f>
        <v>0</v>
      </c>
      <c r="K232" s="237"/>
      <c r="L232" s="46"/>
      <c r="M232" s="238" t="s">
        <v>32</v>
      </c>
      <c r="N232" s="239" t="s">
        <v>46</v>
      </c>
      <c r="O232" s="86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3" t="s">
        <v>95</v>
      </c>
      <c r="AT232" s="223" t="s">
        <v>201</v>
      </c>
      <c r="AU232" s="223" t="s">
        <v>84</v>
      </c>
      <c r="AY232" s="18" t="s">
        <v>176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82</v>
      </c>
      <c r="BK232" s="224">
        <f>ROUND(I232*H232,2)</f>
        <v>0</v>
      </c>
      <c r="BL232" s="18" t="s">
        <v>95</v>
      </c>
      <c r="BM232" s="223" t="s">
        <v>1149</v>
      </c>
    </row>
    <row r="233" s="2" customFormat="1">
      <c r="A233" s="40"/>
      <c r="B233" s="41"/>
      <c r="C233" s="42"/>
      <c r="D233" s="252" t="s">
        <v>645</v>
      </c>
      <c r="E233" s="42"/>
      <c r="F233" s="253" t="s">
        <v>675</v>
      </c>
      <c r="G233" s="42"/>
      <c r="H233" s="42"/>
      <c r="I233" s="227"/>
      <c r="J233" s="42"/>
      <c r="K233" s="42"/>
      <c r="L233" s="46"/>
      <c r="M233" s="228"/>
      <c r="N233" s="229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8" t="s">
        <v>645</v>
      </c>
      <c r="AU233" s="18" t="s">
        <v>84</v>
      </c>
    </row>
    <row r="234" s="2" customFormat="1" ht="24.15" customHeight="1">
      <c r="A234" s="40"/>
      <c r="B234" s="41"/>
      <c r="C234" s="230" t="s">
        <v>301</v>
      </c>
      <c r="D234" s="230" t="s">
        <v>201</v>
      </c>
      <c r="E234" s="231" t="s">
        <v>1150</v>
      </c>
      <c r="F234" s="232" t="s">
        <v>954</v>
      </c>
      <c r="G234" s="233" t="s">
        <v>664</v>
      </c>
      <c r="H234" s="234">
        <v>17.399999999999999</v>
      </c>
      <c r="I234" s="235"/>
      <c r="J234" s="236">
        <f>ROUND(I234*H234,2)</f>
        <v>0</v>
      </c>
      <c r="K234" s="237"/>
      <c r="L234" s="46"/>
      <c r="M234" s="238" t="s">
        <v>32</v>
      </c>
      <c r="N234" s="239" t="s">
        <v>46</v>
      </c>
      <c r="O234" s="86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3" t="s">
        <v>95</v>
      </c>
      <c r="AT234" s="223" t="s">
        <v>201</v>
      </c>
      <c r="AU234" s="223" t="s">
        <v>84</v>
      </c>
      <c r="AY234" s="18" t="s">
        <v>176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82</v>
      </c>
      <c r="BK234" s="224">
        <f>ROUND(I234*H234,2)</f>
        <v>0</v>
      </c>
      <c r="BL234" s="18" t="s">
        <v>95</v>
      </c>
      <c r="BM234" s="223" t="s">
        <v>1151</v>
      </c>
    </row>
    <row r="235" s="2" customFormat="1">
      <c r="A235" s="40"/>
      <c r="B235" s="41"/>
      <c r="C235" s="42"/>
      <c r="D235" s="252" t="s">
        <v>645</v>
      </c>
      <c r="E235" s="42"/>
      <c r="F235" s="253" t="s">
        <v>1152</v>
      </c>
      <c r="G235" s="42"/>
      <c r="H235" s="42"/>
      <c r="I235" s="227"/>
      <c r="J235" s="42"/>
      <c r="K235" s="42"/>
      <c r="L235" s="46"/>
      <c r="M235" s="228"/>
      <c r="N235" s="22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645</v>
      </c>
      <c r="AU235" s="18" t="s">
        <v>84</v>
      </c>
    </row>
    <row r="236" s="11" customFormat="1" ht="22.8" customHeight="1">
      <c r="A236" s="11"/>
      <c r="B236" s="196"/>
      <c r="C236" s="197"/>
      <c r="D236" s="198" t="s">
        <v>74</v>
      </c>
      <c r="E236" s="250" t="s">
        <v>1153</v>
      </c>
      <c r="F236" s="250" t="s">
        <v>1154</v>
      </c>
      <c r="G236" s="197"/>
      <c r="H236" s="197"/>
      <c r="I236" s="200"/>
      <c r="J236" s="251">
        <f>BK236</f>
        <v>0</v>
      </c>
      <c r="K236" s="197"/>
      <c r="L236" s="202"/>
      <c r="M236" s="203"/>
      <c r="N236" s="204"/>
      <c r="O236" s="204"/>
      <c r="P236" s="205">
        <f>SUM(P237:P238)</f>
        <v>0</v>
      </c>
      <c r="Q236" s="204"/>
      <c r="R236" s="205">
        <f>SUM(R237:R238)</f>
        <v>0</v>
      </c>
      <c r="S236" s="204"/>
      <c r="T236" s="206">
        <f>SUM(T237:T238)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207" t="s">
        <v>82</v>
      </c>
      <c r="AT236" s="208" t="s">
        <v>74</v>
      </c>
      <c r="AU236" s="208" t="s">
        <v>82</v>
      </c>
      <c r="AY236" s="207" t="s">
        <v>176</v>
      </c>
      <c r="BK236" s="209">
        <f>SUM(BK237:BK238)</f>
        <v>0</v>
      </c>
    </row>
    <row r="237" s="2" customFormat="1" ht="37.8" customHeight="1">
      <c r="A237" s="40"/>
      <c r="B237" s="41"/>
      <c r="C237" s="230" t="s">
        <v>305</v>
      </c>
      <c r="D237" s="230" t="s">
        <v>201</v>
      </c>
      <c r="E237" s="231" t="s">
        <v>1155</v>
      </c>
      <c r="F237" s="232" t="s">
        <v>1156</v>
      </c>
      <c r="G237" s="233" t="s">
        <v>664</v>
      </c>
      <c r="H237" s="234">
        <v>16.187999999999999</v>
      </c>
      <c r="I237" s="235"/>
      <c r="J237" s="236">
        <f>ROUND(I237*H237,2)</f>
        <v>0</v>
      </c>
      <c r="K237" s="237"/>
      <c r="L237" s="46"/>
      <c r="M237" s="238" t="s">
        <v>32</v>
      </c>
      <c r="N237" s="239" t="s">
        <v>46</v>
      </c>
      <c r="O237" s="86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3" t="s">
        <v>95</v>
      </c>
      <c r="AT237" s="223" t="s">
        <v>201</v>
      </c>
      <c r="AU237" s="223" t="s">
        <v>84</v>
      </c>
      <c r="AY237" s="18" t="s">
        <v>176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8" t="s">
        <v>82</v>
      </c>
      <c r="BK237" s="224">
        <f>ROUND(I237*H237,2)</f>
        <v>0</v>
      </c>
      <c r="BL237" s="18" t="s">
        <v>95</v>
      </c>
      <c r="BM237" s="223" t="s">
        <v>1157</v>
      </c>
    </row>
    <row r="238" s="2" customFormat="1">
      <c r="A238" s="40"/>
      <c r="B238" s="41"/>
      <c r="C238" s="42"/>
      <c r="D238" s="252" t="s">
        <v>645</v>
      </c>
      <c r="E238" s="42"/>
      <c r="F238" s="253" t="s">
        <v>1158</v>
      </c>
      <c r="G238" s="42"/>
      <c r="H238" s="42"/>
      <c r="I238" s="227"/>
      <c r="J238" s="42"/>
      <c r="K238" s="42"/>
      <c r="L238" s="46"/>
      <c r="M238" s="228"/>
      <c r="N238" s="229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645</v>
      </c>
      <c r="AU238" s="18" t="s">
        <v>84</v>
      </c>
    </row>
    <row r="239" s="11" customFormat="1" ht="25.92" customHeight="1">
      <c r="A239" s="11"/>
      <c r="B239" s="196"/>
      <c r="C239" s="197"/>
      <c r="D239" s="198" t="s">
        <v>74</v>
      </c>
      <c r="E239" s="199" t="s">
        <v>177</v>
      </c>
      <c r="F239" s="199" t="s">
        <v>697</v>
      </c>
      <c r="G239" s="197"/>
      <c r="H239" s="197"/>
      <c r="I239" s="200"/>
      <c r="J239" s="201">
        <f>BK239</f>
        <v>0</v>
      </c>
      <c r="K239" s="197"/>
      <c r="L239" s="202"/>
      <c r="M239" s="203"/>
      <c r="N239" s="204"/>
      <c r="O239" s="204"/>
      <c r="P239" s="205">
        <f>P240</f>
        <v>0</v>
      </c>
      <c r="Q239" s="204"/>
      <c r="R239" s="205">
        <f>R240</f>
        <v>0.012060000000000001</v>
      </c>
      <c r="S239" s="204"/>
      <c r="T239" s="206">
        <f>T240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7" t="s">
        <v>90</v>
      </c>
      <c r="AT239" s="208" t="s">
        <v>74</v>
      </c>
      <c r="AU239" s="208" t="s">
        <v>75</v>
      </c>
      <c r="AY239" s="207" t="s">
        <v>176</v>
      </c>
      <c r="BK239" s="209">
        <f>BK240</f>
        <v>0</v>
      </c>
    </row>
    <row r="240" s="11" customFormat="1" ht="22.8" customHeight="1">
      <c r="A240" s="11"/>
      <c r="B240" s="196"/>
      <c r="C240" s="197"/>
      <c r="D240" s="198" t="s">
        <v>74</v>
      </c>
      <c r="E240" s="250" t="s">
        <v>1159</v>
      </c>
      <c r="F240" s="250" t="s">
        <v>1160</v>
      </c>
      <c r="G240" s="197"/>
      <c r="H240" s="197"/>
      <c r="I240" s="200"/>
      <c r="J240" s="251">
        <f>BK240</f>
        <v>0</v>
      </c>
      <c r="K240" s="197"/>
      <c r="L240" s="202"/>
      <c r="M240" s="203"/>
      <c r="N240" s="204"/>
      <c r="O240" s="204"/>
      <c r="P240" s="205">
        <f>SUM(P241:P246)</f>
        <v>0</v>
      </c>
      <c r="Q240" s="204"/>
      <c r="R240" s="205">
        <f>SUM(R241:R246)</f>
        <v>0.012060000000000001</v>
      </c>
      <c r="S240" s="204"/>
      <c r="T240" s="206">
        <f>SUM(T241:T246)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07" t="s">
        <v>90</v>
      </c>
      <c r="AT240" s="208" t="s">
        <v>74</v>
      </c>
      <c r="AU240" s="208" t="s">
        <v>82</v>
      </c>
      <c r="AY240" s="207" t="s">
        <v>176</v>
      </c>
      <c r="BK240" s="209">
        <f>SUM(BK241:BK246)</f>
        <v>0</v>
      </c>
    </row>
    <row r="241" s="2" customFormat="1" ht="24.15" customHeight="1">
      <c r="A241" s="40"/>
      <c r="B241" s="41"/>
      <c r="C241" s="230" t="s">
        <v>309</v>
      </c>
      <c r="D241" s="230" t="s">
        <v>201</v>
      </c>
      <c r="E241" s="231" t="s">
        <v>1161</v>
      </c>
      <c r="F241" s="232" t="s">
        <v>1162</v>
      </c>
      <c r="G241" s="233" t="s">
        <v>792</v>
      </c>
      <c r="H241" s="234">
        <v>20</v>
      </c>
      <c r="I241" s="235"/>
      <c r="J241" s="236">
        <f>ROUND(I241*H241,2)</f>
        <v>0</v>
      </c>
      <c r="K241" s="237"/>
      <c r="L241" s="46"/>
      <c r="M241" s="238" t="s">
        <v>32</v>
      </c>
      <c r="N241" s="239" t="s">
        <v>46</v>
      </c>
      <c r="O241" s="86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3" t="s">
        <v>204</v>
      </c>
      <c r="AT241" s="223" t="s">
        <v>201</v>
      </c>
      <c r="AU241" s="223" t="s">
        <v>84</v>
      </c>
      <c r="AY241" s="18" t="s">
        <v>176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8" t="s">
        <v>82</v>
      </c>
      <c r="BK241" s="224">
        <f>ROUND(I241*H241,2)</f>
        <v>0</v>
      </c>
      <c r="BL241" s="18" t="s">
        <v>204</v>
      </c>
      <c r="BM241" s="223" t="s">
        <v>1163</v>
      </c>
    </row>
    <row r="242" s="2" customFormat="1">
      <c r="A242" s="40"/>
      <c r="B242" s="41"/>
      <c r="C242" s="42"/>
      <c r="D242" s="252" t="s">
        <v>645</v>
      </c>
      <c r="E242" s="42"/>
      <c r="F242" s="253" t="s">
        <v>1164</v>
      </c>
      <c r="G242" s="42"/>
      <c r="H242" s="42"/>
      <c r="I242" s="227"/>
      <c r="J242" s="42"/>
      <c r="K242" s="42"/>
      <c r="L242" s="46"/>
      <c r="M242" s="228"/>
      <c r="N242" s="22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645</v>
      </c>
      <c r="AU242" s="18" t="s">
        <v>84</v>
      </c>
    </row>
    <row r="243" s="14" customFormat="1">
      <c r="A243" s="14"/>
      <c r="B243" s="264"/>
      <c r="C243" s="265"/>
      <c r="D243" s="225" t="s">
        <v>647</v>
      </c>
      <c r="E243" s="266" t="s">
        <v>32</v>
      </c>
      <c r="F243" s="267" t="s">
        <v>257</v>
      </c>
      <c r="G243" s="265"/>
      <c r="H243" s="268">
        <v>20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647</v>
      </c>
      <c r="AU243" s="274" t="s">
        <v>84</v>
      </c>
      <c r="AV243" s="14" t="s">
        <v>84</v>
      </c>
      <c r="AW243" s="14" t="s">
        <v>37</v>
      </c>
      <c r="AX243" s="14" t="s">
        <v>82</v>
      </c>
      <c r="AY243" s="274" t="s">
        <v>176</v>
      </c>
    </row>
    <row r="244" s="2" customFormat="1" ht="16.5" customHeight="1">
      <c r="A244" s="40"/>
      <c r="B244" s="41"/>
      <c r="C244" s="210" t="s">
        <v>313</v>
      </c>
      <c r="D244" s="210" t="s">
        <v>177</v>
      </c>
      <c r="E244" s="211" t="s">
        <v>1165</v>
      </c>
      <c r="F244" s="212" t="s">
        <v>1166</v>
      </c>
      <c r="G244" s="213" t="s">
        <v>1167</v>
      </c>
      <c r="H244" s="214">
        <v>10.5</v>
      </c>
      <c r="I244" s="215"/>
      <c r="J244" s="216">
        <f>ROUND(I244*H244,2)</f>
        <v>0</v>
      </c>
      <c r="K244" s="217"/>
      <c r="L244" s="218"/>
      <c r="M244" s="219" t="s">
        <v>32</v>
      </c>
      <c r="N244" s="220" t="s">
        <v>46</v>
      </c>
      <c r="O244" s="86"/>
      <c r="P244" s="221">
        <f>O244*H244</f>
        <v>0</v>
      </c>
      <c r="Q244" s="221">
        <v>0.001</v>
      </c>
      <c r="R244" s="221">
        <f>Q244*H244</f>
        <v>0.010500000000000001</v>
      </c>
      <c r="S244" s="221">
        <v>0</v>
      </c>
      <c r="T244" s="22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3" t="s">
        <v>181</v>
      </c>
      <c r="AT244" s="223" t="s">
        <v>177</v>
      </c>
      <c r="AU244" s="223" t="s">
        <v>84</v>
      </c>
      <c r="AY244" s="18" t="s">
        <v>176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8" t="s">
        <v>82</v>
      </c>
      <c r="BK244" s="224">
        <f>ROUND(I244*H244,2)</f>
        <v>0</v>
      </c>
      <c r="BL244" s="18" t="s">
        <v>181</v>
      </c>
      <c r="BM244" s="223" t="s">
        <v>1168</v>
      </c>
    </row>
    <row r="245" s="14" customFormat="1">
      <c r="A245" s="14"/>
      <c r="B245" s="264"/>
      <c r="C245" s="265"/>
      <c r="D245" s="225" t="s">
        <v>647</v>
      </c>
      <c r="E245" s="266" t="s">
        <v>32</v>
      </c>
      <c r="F245" s="267" t="s">
        <v>1169</v>
      </c>
      <c r="G245" s="265"/>
      <c r="H245" s="268">
        <v>10.5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647</v>
      </c>
      <c r="AU245" s="274" t="s">
        <v>84</v>
      </c>
      <c r="AV245" s="14" t="s">
        <v>84</v>
      </c>
      <c r="AW245" s="14" t="s">
        <v>37</v>
      </c>
      <c r="AX245" s="14" t="s">
        <v>82</v>
      </c>
      <c r="AY245" s="274" t="s">
        <v>176</v>
      </c>
    </row>
    <row r="246" s="2" customFormat="1" ht="16.5" customHeight="1">
      <c r="A246" s="40"/>
      <c r="B246" s="41"/>
      <c r="C246" s="210" t="s">
        <v>317</v>
      </c>
      <c r="D246" s="210" t="s">
        <v>177</v>
      </c>
      <c r="E246" s="211" t="s">
        <v>1170</v>
      </c>
      <c r="F246" s="212" t="s">
        <v>1171</v>
      </c>
      <c r="G246" s="213" t="s">
        <v>180</v>
      </c>
      <c r="H246" s="214">
        <v>6</v>
      </c>
      <c r="I246" s="215"/>
      <c r="J246" s="216">
        <f>ROUND(I246*H246,2)</f>
        <v>0</v>
      </c>
      <c r="K246" s="217"/>
      <c r="L246" s="218"/>
      <c r="M246" s="286" t="s">
        <v>32</v>
      </c>
      <c r="N246" s="287" t="s">
        <v>46</v>
      </c>
      <c r="O246" s="242"/>
      <c r="P246" s="243">
        <f>O246*H246</f>
        <v>0</v>
      </c>
      <c r="Q246" s="243">
        <v>0.00025999999999999998</v>
      </c>
      <c r="R246" s="243">
        <f>Q246*H246</f>
        <v>0.0015599999999999998</v>
      </c>
      <c r="S246" s="243">
        <v>0</v>
      </c>
      <c r="T246" s="24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3" t="s">
        <v>181</v>
      </c>
      <c r="AT246" s="223" t="s">
        <v>177</v>
      </c>
      <c r="AU246" s="223" t="s">
        <v>84</v>
      </c>
      <c r="AY246" s="18" t="s">
        <v>176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8" t="s">
        <v>82</v>
      </c>
      <c r="BK246" s="224">
        <f>ROUND(I246*H246,2)</f>
        <v>0</v>
      </c>
      <c r="BL246" s="18" t="s">
        <v>181</v>
      </c>
      <c r="BM246" s="223" t="s">
        <v>1172</v>
      </c>
    </row>
    <row r="247" s="2" customFormat="1" ht="6.96" customHeight="1">
      <c r="A247" s="40"/>
      <c r="B247" s="61"/>
      <c r="C247" s="62"/>
      <c r="D247" s="62"/>
      <c r="E247" s="62"/>
      <c r="F247" s="62"/>
      <c r="G247" s="62"/>
      <c r="H247" s="62"/>
      <c r="I247" s="62"/>
      <c r="J247" s="62"/>
      <c r="K247" s="62"/>
      <c r="L247" s="46"/>
      <c r="M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</sheetData>
  <sheetProtection sheet="1" autoFilter="0" formatColumns="0" formatRows="0" objects="1" scenarios="1" spinCount="100000" saltValue="Ost7QVcCv5DAx5X7htyDhdbSM2cfabxxa2Bm/rTIAyjMffTmKoShxZGK9riSBkNz5k88f7FOcsvRoATveU1bAw==" hashValue="bGOwmXR+OwB2gGryfIBqBcrAXTbHPRF+CT/5L2MB2vebX0vWFff2B+uW8wAM/VoCLocXcFxFBor19zEzsgUd2g==" algorithmName="SHA-512" password="CC35"/>
  <autoFilter ref="C99:K24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hyperlinks>
    <hyperlink ref="F104" r:id="rId1" display="https://podminky.urs.cz/item/CS_URS_2022_02/113107324"/>
    <hyperlink ref="F109" r:id="rId2" display="https://podminky.urs.cz/item/CS_URS_2022_02/113151111"/>
    <hyperlink ref="F114" r:id="rId3" display="https://podminky.urs.cz/item/CS_URS_2022_02/122311101"/>
    <hyperlink ref="F119" r:id="rId4" display="https://podminky.urs.cz/item/CS_URS_2021_02/131313101"/>
    <hyperlink ref="F128" r:id="rId5" display="https://podminky.urs.cz/item/CS_URS_2021_02/132312111"/>
    <hyperlink ref="F133" r:id="rId6" display="https://podminky.urs.cz/item/CS_URS_2022_02/162211321"/>
    <hyperlink ref="F138" r:id="rId7" display="https://podminky.urs.cz/item/CS_URS_2022_02/162211329"/>
    <hyperlink ref="F143" r:id="rId8" display="https://podminky.urs.cz/item/CS_URS_2022_02/162751117"/>
    <hyperlink ref="F154" r:id="rId9" display="https://podminky.urs.cz/item/CS_URS_2022_02/162751119"/>
    <hyperlink ref="F159" r:id="rId10" display="https://podminky.urs.cz/item/CS_URS_2022_02/167111122"/>
    <hyperlink ref="F162" r:id="rId11" display="https://podminky.urs.cz/item/CS_URS_2022_02/171201221"/>
    <hyperlink ref="F166" r:id="rId12" display="https://podminky.urs.cz/item/CS_URS_2022_02/171251201"/>
    <hyperlink ref="F169" r:id="rId13" display="https://podminky.urs.cz/item/CS_URS_2022_02/174111101"/>
    <hyperlink ref="F174" r:id="rId14" display="https://podminky.urs.cz/item/CS_URS_2022_02/174111109"/>
    <hyperlink ref="F178" r:id="rId15" display="https://podminky.urs.cz/item/CS_URS_2022_02/181951112"/>
    <hyperlink ref="F183" r:id="rId16" display="https://podminky.urs.cz/item/CS_URS_2022_02/213141111"/>
    <hyperlink ref="F189" r:id="rId17" display="https://podminky.urs.cz/item/CS_URS_2022_02/271532212"/>
    <hyperlink ref="F193" r:id="rId18" display="https://podminky.urs.cz/item/CS_URS_2022_02/275313511"/>
    <hyperlink ref="F197" r:id="rId19" display="https://podminky.urs.cz/item/CS_URS_2022_02/279113136"/>
    <hyperlink ref="F202" r:id="rId20" display="https://podminky.urs.cz/item/CS_URS_2022_02/279361821"/>
    <hyperlink ref="F208" r:id="rId21" display="https://podminky.urs.cz/item/CS_URS_2022_02/564750111"/>
    <hyperlink ref="F213" r:id="rId22" display="https://podminky.urs.cz/item/CS_URS_2022_02/596811311"/>
    <hyperlink ref="F220" r:id="rId23" display="https://podminky.urs.cz/item/CS_URS_2022_02/916231113"/>
    <hyperlink ref="F227" r:id="rId24" display="https://podminky.urs.cz/item/CS_URS_2022_02/997002511"/>
    <hyperlink ref="F229" r:id="rId25" display="https://podminky.urs.cz/item/CS_URS_2022_02/997002519"/>
    <hyperlink ref="F231" r:id="rId26" display="https://podminky.urs.cz/item/CS_URS_2022_02/997002611"/>
    <hyperlink ref="F233" r:id="rId27" display="https://podminky.urs.cz/item/CS_URS_2022_02/997013602"/>
    <hyperlink ref="F235" r:id="rId28" display="https://podminky.urs.cz/item/CS_URS_2022_02/997013655"/>
    <hyperlink ref="F238" r:id="rId29" display="https://podminky.urs.cz/item/CS_URS_2022_02/998012021"/>
    <hyperlink ref="F242" r:id="rId30" display="https://podminky.urs.cz/item/CS_URS_2022_02/21022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84</v>
      </c>
    </row>
    <row r="4" s="1" customFormat="1" ht="24.96" customHeight="1">
      <c r="B4" s="21"/>
      <c r="D4" s="143" t="s">
        <v>149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Oprava PZS v ŽST Litoměřice horní nádraží</v>
      </c>
      <c r="F7" s="145"/>
      <c r="G7" s="145"/>
      <c r="H7" s="145"/>
      <c r="L7" s="21"/>
    </row>
    <row r="8">
      <c r="B8" s="21"/>
      <c r="D8" s="145" t="s">
        <v>150</v>
      </c>
      <c r="L8" s="21"/>
    </row>
    <row r="9" s="1" customFormat="1" ht="16.5" customHeight="1">
      <c r="B9" s="21"/>
      <c r="E9" s="146" t="s">
        <v>151</v>
      </c>
      <c r="F9" s="1"/>
      <c r="G9" s="1"/>
      <c r="H9" s="1"/>
      <c r="L9" s="21"/>
    </row>
    <row r="10" s="1" customFormat="1" ht="12" customHeight="1">
      <c r="B10" s="21"/>
      <c r="D10" s="145" t="s">
        <v>152</v>
      </c>
      <c r="L10" s="21"/>
    </row>
    <row r="11" s="2" customFormat="1" ht="16.5" customHeight="1">
      <c r="A11" s="40"/>
      <c r="B11" s="46"/>
      <c r="C11" s="40"/>
      <c r="D11" s="40"/>
      <c r="E11" s="147" t="s">
        <v>1173</v>
      </c>
      <c r="F11" s="40"/>
      <c r="G11" s="40"/>
      <c r="H11" s="40"/>
      <c r="I11" s="40"/>
      <c r="J11" s="40"/>
      <c r="K11" s="40"/>
      <c r="L11" s="148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154</v>
      </c>
      <c r="E12" s="40"/>
      <c r="F12" s="40"/>
      <c r="G12" s="40"/>
      <c r="H12" s="40"/>
      <c r="I12" s="40"/>
      <c r="J12" s="40"/>
      <c r="K12" s="40"/>
      <c r="L12" s="148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9" t="s">
        <v>155</v>
      </c>
      <c r="F13" s="40"/>
      <c r="G13" s="40"/>
      <c r="H13" s="40"/>
      <c r="I13" s="40"/>
      <c r="J13" s="40"/>
      <c r="K13" s="40"/>
      <c r="L13" s="148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8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32</v>
      </c>
      <c r="G15" s="40"/>
      <c r="H15" s="40"/>
      <c r="I15" s="145" t="s">
        <v>20</v>
      </c>
      <c r="J15" s="135" t="s">
        <v>32</v>
      </c>
      <c r="K15" s="40"/>
      <c r="L15" s="148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50" t="str">
        <f>'Rekapitulace stavby'!AN8</f>
        <v>28. 2. 2022</v>
      </c>
      <c r="K16" s="40"/>
      <c r="L16" s="148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8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30</v>
      </c>
      <c r="E18" s="40"/>
      <c r="F18" s="40"/>
      <c r="G18" s="40"/>
      <c r="H18" s="40"/>
      <c r="I18" s="145" t="s">
        <v>31</v>
      </c>
      <c r="J18" s="135" t="s">
        <v>32</v>
      </c>
      <c r="K18" s="40"/>
      <c r="L18" s="148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23</v>
      </c>
      <c r="F19" s="40"/>
      <c r="G19" s="40"/>
      <c r="H19" s="40"/>
      <c r="I19" s="145" t="s">
        <v>33</v>
      </c>
      <c r="J19" s="135" t="s">
        <v>32</v>
      </c>
      <c r="K19" s="40"/>
      <c r="L19" s="148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8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34</v>
      </c>
      <c r="E21" s="40"/>
      <c r="F21" s="40"/>
      <c r="G21" s="40"/>
      <c r="H21" s="40"/>
      <c r="I21" s="145" t="s">
        <v>31</v>
      </c>
      <c r="J21" s="34" t="str">
        <f>'Rekapitulace stavby'!AN13</f>
        <v>Vyplň údaj</v>
      </c>
      <c r="K21" s="40"/>
      <c r="L21" s="148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45" t="s">
        <v>33</v>
      </c>
      <c r="J22" s="34" t="str">
        <f>'Rekapitulace stavby'!AN14</f>
        <v>Vyplň údaj</v>
      </c>
      <c r="K22" s="40"/>
      <c r="L22" s="148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8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36</v>
      </c>
      <c r="E24" s="40"/>
      <c r="F24" s="40"/>
      <c r="G24" s="40"/>
      <c r="H24" s="40"/>
      <c r="I24" s="145" t="s">
        <v>31</v>
      </c>
      <c r="J24" s="135" t="s">
        <v>32</v>
      </c>
      <c r="K24" s="40"/>
      <c r="L24" s="148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23</v>
      </c>
      <c r="F25" s="40"/>
      <c r="G25" s="40"/>
      <c r="H25" s="40"/>
      <c r="I25" s="145" t="s">
        <v>33</v>
      </c>
      <c r="J25" s="135" t="s">
        <v>32</v>
      </c>
      <c r="K25" s="40"/>
      <c r="L25" s="148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8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38</v>
      </c>
      <c r="E27" s="40"/>
      <c r="F27" s="40"/>
      <c r="G27" s="40"/>
      <c r="H27" s="40"/>
      <c r="I27" s="145" t="s">
        <v>31</v>
      </c>
      <c r="J27" s="135" t="s">
        <v>32</v>
      </c>
      <c r="K27" s="40"/>
      <c r="L27" s="148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23</v>
      </c>
      <c r="F28" s="40"/>
      <c r="G28" s="40"/>
      <c r="H28" s="40"/>
      <c r="I28" s="145" t="s">
        <v>33</v>
      </c>
      <c r="J28" s="135" t="s">
        <v>32</v>
      </c>
      <c r="K28" s="40"/>
      <c r="L28" s="148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8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40"/>
      <c r="K30" s="40"/>
      <c r="L30" s="148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1"/>
      <c r="B31" s="152"/>
      <c r="C31" s="151"/>
      <c r="D31" s="151"/>
      <c r="E31" s="153" t="s">
        <v>32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8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5"/>
      <c r="E33" s="155"/>
      <c r="F33" s="155"/>
      <c r="G33" s="155"/>
      <c r="H33" s="155"/>
      <c r="I33" s="155"/>
      <c r="J33" s="155"/>
      <c r="K33" s="155"/>
      <c r="L33" s="148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6" t="s">
        <v>41</v>
      </c>
      <c r="E34" s="40"/>
      <c r="F34" s="40"/>
      <c r="G34" s="40"/>
      <c r="H34" s="40"/>
      <c r="I34" s="40"/>
      <c r="J34" s="157">
        <f>ROUND(J92, 2)</f>
        <v>0</v>
      </c>
      <c r="K34" s="40"/>
      <c r="L34" s="148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5"/>
      <c r="E35" s="155"/>
      <c r="F35" s="155"/>
      <c r="G35" s="155"/>
      <c r="H35" s="155"/>
      <c r="I35" s="155"/>
      <c r="J35" s="155"/>
      <c r="K35" s="155"/>
      <c r="L35" s="148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8" t="s">
        <v>43</v>
      </c>
      <c r="G36" s="40"/>
      <c r="H36" s="40"/>
      <c r="I36" s="158" t="s">
        <v>42</v>
      </c>
      <c r="J36" s="158" t="s">
        <v>44</v>
      </c>
      <c r="K36" s="40"/>
      <c r="L36" s="148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45</v>
      </c>
      <c r="E37" s="145" t="s">
        <v>46</v>
      </c>
      <c r="F37" s="159">
        <f>ROUND((SUM(BE92:BE231)),  2)</f>
        <v>0</v>
      </c>
      <c r="G37" s="40"/>
      <c r="H37" s="40"/>
      <c r="I37" s="160">
        <v>0.20999999999999999</v>
      </c>
      <c r="J37" s="159">
        <f>ROUND(((SUM(BE92:BE231))*I37),  2)</f>
        <v>0</v>
      </c>
      <c r="K37" s="40"/>
      <c r="L37" s="148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ROUND((SUM(BF92:BF231)),  2)</f>
        <v>0</v>
      </c>
      <c r="G38" s="40"/>
      <c r="H38" s="40"/>
      <c r="I38" s="160">
        <v>0.14999999999999999</v>
      </c>
      <c r="J38" s="159">
        <f>ROUND(((SUM(BF92:BF231))*I38),  2)</f>
        <v>0</v>
      </c>
      <c r="K38" s="40"/>
      <c r="L38" s="148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ROUND((SUM(BG92:BG231)),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8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49</v>
      </c>
      <c r="F40" s="159">
        <f>ROUND((SUM(BH92:BH231)),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8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50</v>
      </c>
      <c r="F41" s="159">
        <f>ROUND((SUM(BI92:BI231)),  2)</f>
        <v>0</v>
      </c>
      <c r="G41" s="40"/>
      <c r="H41" s="40"/>
      <c r="I41" s="160">
        <v>0</v>
      </c>
      <c r="J41" s="159">
        <f>0</f>
        <v>0</v>
      </c>
      <c r="K41" s="40"/>
      <c r="L41" s="148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8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51</v>
      </c>
      <c r="E43" s="163"/>
      <c r="F43" s="163"/>
      <c r="G43" s="164" t="s">
        <v>52</v>
      </c>
      <c r="H43" s="165" t="s">
        <v>53</v>
      </c>
      <c r="I43" s="163"/>
      <c r="J43" s="166">
        <f>SUM(J34:J41)</f>
        <v>0</v>
      </c>
      <c r="K43" s="167"/>
      <c r="L43" s="148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156</v>
      </c>
      <c r="D49" s="42"/>
      <c r="E49" s="42"/>
      <c r="F49" s="42"/>
      <c r="G49" s="42"/>
      <c r="H49" s="42"/>
      <c r="I49" s="42"/>
      <c r="J49" s="42"/>
      <c r="K49" s="42"/>
      <c r="L49" s="148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8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42"/>
      <c r="J51" s="42"/>
      <c r="K51" s="42"/>
      <c r="L51" s="148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Oprava PZS v ŽST Litoměřice horní nádraží</v>
      </c>
      <c r="F52" s="33"/>
      <c r="G52" s="33"/>
      <c r="H52" s="33"/>
      <c r="I52" s="42"/>
      <c r="J52" s="42"/>
      <c r="K52" s="42"/>
      <c r="L52" s="148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150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151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152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73" t="s">
        <v>1173</v>
      </c>
      <c r="F56" s="42"/>
      <c r="G56" s="42"/>
      <c r="H56" s="42"/>
      <c r="I56" s="42"/>
      <c r="J56" s="42"/>
      <c r="K56" s="42"/>
      <c r="L56" s="148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154</v>
      </c>
      <c r="D57" s="42"/>
      <c r="E57" s="42"/>
      <c r="F57" s="42"/>
      <c r="G57" s="42"/>
      <c r="H57" s="42"/>
      <c r="I57" s="42"/>
      <c r="J57" s="42"/>
      <c r="K57" s="42"/>
      <c r="L57" s="148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01.1 - Technologická část - ÚOŽI</v>
      </c>
      <c r="F58" s="42"/>
      <c r="G58" s="42"/>
      <c r="H58" s="42"/>
      <c r="I58" s="42"/>
      <c r="J58" s="42"/>
      <c r="K58" s="42"/>
      <c r="L58" s="148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8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 xml:space="preserve"> </v>
      </c>
      <c r="G60" s="42"/>
      <c r="H60" s="42"/>
      <c r="I60" s="33" t="s">
        <v>24</v>
      </c>
      <c r="J60" s="74" t="str">
        <f>IF(J16="","",J16)</f>
        <v>28. 2. 2022</v>
      </c>
      <c r="K60" s="42"/>
      <c r="L60" s="148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8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 xml:space="preserve"> </v>
      </c>
      <c r="G62" s="42"/>
      <c r="H62" s="42"/>
      <c r="I62" s="33" t="s">
        <v>36</v>
      </c>
      <c r="J62" s="38" t="str">
        <f>E25</f>
        <v xml:space="preserve"> </v>
      </c>
      <c r="K62" s="42"/>
      <c r="L62" s="148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34</v>
      </c>
      <c r="D63" s="42"/>
      <c r="E63" s="42"/>
      <c r="F63" s="28" t="str">
        <f>IF(E22="","",E22)</f>
        <v>Vyplň údaj</v>
      </c>
      <c r="G63" s="42"/>
      <c r="H63" s="42"/>
      <c r="I63" s="33" t="s">
        <v>38</v>
      </c>
      <c r="J63" s="38" t="str">
        <f>E28</f>
        <v xml:space="preserve"> </v>
      </c>
      <c r="K63" s="42"/>
      <c r="L63" s="148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8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4" t="s">
        <v>157</v>
      </c>
      <c r="D65" s="175"/>
      <c r="E65" s="175"/>
      <c r="F65" s="175"/>
      <c r="G65" s="175"/>
      <c r="H65" s="175"/>
      <c r="I65" s="175"/>
      <c r="J65" s="176" t="s">
        <v>158</v>
      </c>
      <c r="K65" s="175"/>
      <c r="L65" s="148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8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7" t="s">
        <v>73</v>
      </c>
      <c r="D67" s="42"/>
      <c r="E67" s="42"/>
      <c r="F67" s="42"/>
      <c r="G67" s="42"/>
      <c r="H67" s="42"/>
      <c r="I67" s="42"/>
      <c r="J67" s="104">
        <f>J92</f>
        <v>0</v>
      </c>
      <c r="K67" s="42"/>
      <c r="L67" s="148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159</v>
      </c>
    </row>
    <row r="68" s="9" customFormat="1" ht="24.96" customHeight="1">
      <c r="A68" s="9"/>
      <c r="B68" s="178"/>
      <c r="C68" s="179"/>
      <c r="D68" s="180" t="s">
        <v>160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8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8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8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161</v>
      </c>
      <c r="D75" s="42"/>
      <c r="E75" s="42"/>
      <c r="F75" s="42"/>
      <c r="G75" s="42"/>
      <c r="H75" s="42"/>
      <c r="I75" s="42"/>
      <c r="J75" s="42"/>
      <c r="K75" s="42"/>
      <c r="L75" s="148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8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42"/>
      <c r="J77" s="42"/>
      <c r="K77" s="42"/>
      <c r="L77" s="148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Oprava PZS v ŽST Litoměřice horní nádraží</v>
      </c>
      <c r="F78" s="33"/>
      <c r="G78" s="33"/>
      <c r="H78" s="33"/>
      <c r="I78" s="42"/>
      <c r="J78" s="42"/>
      <c r="K78" s="42"/>
      <c r="L78" s="148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150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2" t="s">
        <v>151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152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73" t="s">
        <v>1173</v>
      </c>
      <c r="F82" s="42"/>
      <c r="G82" s="42"/>
      <c r="H82" s="42"/>
      <c r="I82" s="42"/>
      <c r="J82" s="42"/>
      <c r="K82" s="42"/>
      <c r="L82" s="148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154</v>
      </c>
      <c r="D83" s="42"/>
      <c r="E83" s="42"/>
      <c r="F83" s="42"/>
      <c r="G83" s="42"/>
      <c r="H83" s="42"/>
      <c r="I83" s="42"/>
      <c r="J83" s="42"/>
      <c r="K83" s="42"/>
      <c r="L83" s="148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01.1 - Technologická část - ÚOŽI</v>
      </c>
      <c r="F84" s="42"/>
      <c r="G84" s="42"/>
      <c r="H84" s="42"/>
      <c r="I84" s="42"/>
      <c r="J84" s="42"/>
      <c r="K84" s="42"/>
      <c r="L84" s="148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8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 xml:space="preserve"> </v>
      </c>
      <c r="G86" s="42"/>
      <c r="H86" s="42"/>
      <c r="I86" s="33" t="s">
        <v>24</v>
      </c>
      <c r="J86" s="74" t="str">
        <f>IF(J16="","",J16)</f>
        <v>28. 2. 2022</v>
      </c>
      <c r="K86" s="42"/>
      <c r="L86" s="148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8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 xml:space="preserve"> </v>
      </c>
      <c r="G88" s="42"/>
      <c r="H88" s="42"/>
      <c r="I88" s="33" t="s">
        <v>36</v>
      </c>
      <c r="J88" s="38" t="str">
        <f>E25</f>
        <v xml:space="preserve"> </v>
      </c>
      <c r="K88" s="42"/>
      <c r="L88" s="148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34</v>
      </c>
      <c r="D89" s="42"/>
      <c r="E89" s="42"/>
      <c r="F89" s="28" t="str">
        <f>IF(E22="","",E22)</f>
        <v>Vyplň údaj</v>
      </c>
      <c r="G89" s="42"/>
      <c r="H89" s="42"/>
      <c r="I89" s="33" t="s">
        <v>38</v>
      </c>
      <c r="J89" s="38" t="str">
        <f>E28</f>
        <v xml:space="preserve"> </v>
      </c>
      <c r="K89" s="42"/>
      <c r="L89" s="148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8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0" customFormat="1" ht="29.28" customHeight="1">
      <c r="A91" s="184"/>
      <c r="B91" s="185"/>
      <c r="C91" s="186" t="s">
        <v>162</v>
      </c>
      <c r="D91" s="187" t="s">
        <v>60</v>
      </c>
      <c r="E91" s="187" t="s">
        <v>56</v>
      </c>
      <c r="F91" s="187" t="s">
        <v>57</v>
      </c>
      <c r="G91" s="187" t="s">
        <v>163</v>
      </c>
      <c r="H91" s="187" t="s">
        <v>164</v>
      </c>
      <c r="I91" s="187" t="s">
        <v>165</v>
      </c>
      <c r="J91" s="188" t="s">
        <v>158</v>
      </c>
      <c r="K91" s="189" t="s">
        <v>166</v>
      </c>
      <c r="L91" s="190"/>
      <c r="M91" s="94" t="s">
        <v>32</v>
      </c>
      <c r="N91" s="95" t="s">
        <v>45</v>
      </c>
      <c r="O91" s="95" t="s">
        <v>167</v>
      </c>
      <c r="P91" s="95" t="s">
        <v>168</v>
      </c>
      <c r="Q91" s="95" t="s">
        <v>169</v>
      </c>
      <c r="R91" s="95" t="s">
        <v>170</v>
      </c>
      <c r="S91" s="95" t="s">
        <v>171</v>
      </c>
      <c r="T91" s="96" t="s">
        <v>172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0"/>
      <c r="B92" s="41"/>
      <c r="C92" s="101" t="s">
        <v>173</v>
      </c>
      <c r="D92" s="42"/>
      <c r="E92" s="42"/>
      <c r="F92" s="42"/>
      <c r="G92" s="42"/>
      <c r="H92" s="42"/>
      <c r="I92" s="42"/>
      <c r="J92" s="191">
        <f>BK92</f>
        <v>0</v>
      </c>
      <c r="K92" s="42"/>
      <c r="L92" s="46"/>
      <c r="M92" s="97"/>
      <c r="N92" s="192"/>
      <c r="O92" s="98"/>
      <c r="P92" s="193">
        <f>P93</f>
        <v>0</v>
      </c>
      <c r="Q92" s="98"/>
      <c r="R92" s="193">
        <f>R93</f>
        <v>0</v>
      </c>
      <c r="S92" s="98"/>
      <c r="T92" s="194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74</v>
      </c>
      <c r="AU92" s="18" t="s">
        <v>159</v>
      </c>
      <c r="BK92" s="195">
        <f>BK93</f>
        <v>0</v>
      </c>
    </row>
    <row r="93" s="11" customFormat="1" ht="25.92" customHeight="1">
      <c r="A93" s="11"/>
      <c r="B93" s="196"/>
      <c r="C93" s="197"/>
      <c r="D93" s="198" t="s">
        <v>74</v>
      </c>
      <c r="E93" s="199" t="s">
        <v>174</v>
      </c>
      <c r="F93" s="199" t="s">
        <v>175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SUM(P94:P231)</f>
        <v>0</v>
      </c>
      <c r="Q93" s="204"/>
      <c r="R93" s="205">
        <f>SUM(R94:R231)</f>
        <v>0</v>
      </c>
      <c r="S93" s="204"/>
      <c r="T93" s="206">
        <f>SUM(T94:T231)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7" t="s">
        <v>95</v>
      </c>
      <c r="AT93" s="208" t="s">
        <v>74</v>
      </c>
      <c r="AU93" s="208" t="s">
        <v>75</v>
      </c>
      <c r="AY93" s="207" t="s">
        <v>176</v>
      </c>
      <c r="BK93" s="209">
        <f>SUM(BK94:BK231)</f>
        <v>0</v>
      </c>
    </row>
    <row r="94" s="2" customFormat="1" ht="16.5" customHeight="1">
      <c r="A94" s="40"/>
      <c r="B94" s="41"/>
      <c r="C94" s="210" t="s">
        <v>82</v>
      </c>
      <c r="D94" s="210" t="s">
        <v>177</v>
      </c>
      <c r="E94" s="211" t="s">
        <v>178</v>
      </c>
      <c r="F94" s="212" t="s">
        <v>179</v>
      </c>
      <c r="G94" s="213" t="s">
        <v>180</v>
      </c>
      <c r="H94" s="214">
        <v>1</v>
      </c>
      <c r="I94" s="215"/>
      <c r="J94" s="216">
        <f>ROUND(I94*H94,2)</f>
        <v>0</v>
      </c>
      <c r="K94" s="217"/>
      <c r="L94" s="218"/>
      <c r="M94" s="219" t="s">
        <v>32</v>
      </c>
      <c r="N94" s="220" t="s">
        <v>46</v>
      </c>
      <c r="O94" s="8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3" t="s">
        <v>181</v>
      </c>
      <c r="AT94" s="223" t="s">
        <v>177</v>
      </c>
      <c r="AU94" s="223" t="s">
        <v>82</v>
      </c>
      <c r="AY94" s="18" t="s">
        <v>176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82</v>
      </c>
      <c r="BK94" s="224">
        <f>ROUND(I94*H94,2)</f>
        <v>0</v>
      </c>
      <c r="BL94" s="18" t="s">
        <v>181</v>
      </c>
      <c r="BM94" s="223" t="s">
        <v>182</v>
      </c>
    </row>
    <row r="95" s="2" customFormat="1">
      <c r="A95" s="40"/>
      <c r="B95" s="41"/>
      <c r="C95" s="42"/>
      <c r="D95" s="225" t="s">
        <v>183</v>
      </c>
      <c r="E95" s="42"/>
      <c r="F95" s="226" t="s">
        <v>184</v>
      </c>
      <c r="G95" s="42"/>
      <c r="H95" s="42"/>
      <c r="I95" s="227"/>
      <c r="J95" s="42"/>
      <c r="K95" s="42"/>
      <c r="L95" s="46"/>
      <c r="M95" s="228"/>
      <c r="N95" s="22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183</v>
      </c>
      <c r="AU95" s="18" t="s">
        <v>82</v>
      </c>
    </row>
    <row r="96" s="2" customFormat="1" ht="16.5" customHeight="1">
      <c r="A96" s="40"/>
      <c r="B96" s="41"/>
      <c r="C96" s="210" t="s">
        <v>84</v>
      </c>
      <c r="D96" s="210" t="s">
        <v>177</v>
      </c>
      <c r="E96" s="211" t="s">
        <v>185</v>
      </c>
      <c r="F96" s="212" t="s">
        <v>186</v>
      </c>
      <c r="G96" s="213" t="s">
        <v>180</v>
      </c>
      <c r="H96" s="214">
        <v>1</v>
      </c>
      <c r="I96" s="215"/>
      <c r="J96" s="216">
        <f>ROUND(I96*H96,2)</f>
        <v>0</v>
      </c>
      <c r="K96" s="217"/>
      <c r="L96" s="218"/>
      <c r="M96" s="219" t="s">
        <v>32</v>
      </c>
      <c r="N96" s="220" t="s">
        <v>46</v>
      </c>
      <c r="O96" s="8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3" t="s">
        <v>181</v>
      </c>
      <c r="AT96" s="223" t="s">
        <v>177</v>
      </c>
      <c r="AU96" s="223" t="s">
        <v>82</v>
      </c>
      <c r="AY96" s="18" t="s">
        <v>176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82</v>
      </c>
      <c r="BK96" s="224">
        <f>ROUND(I96*H96,2)</f>
        <v>0</v>
      </c>
      <c r="BL96" s="18" t="s">
        <v>181</v>
      </c>
      <c r="BM96" s="223" t="s">
        <v>187</v>
      </c>
    </row>
    <row r="97" s="2" customFormat="1">
      <c r="A97" s="40"/>
      <c r="B97" s="41"/>
      <c r="C97" s="42"/>
      <c r="D97" s="225" t="s">
        <v>183</v>
      </c>
      <c r="E97" s="42"/>
      <c r="F97" s="226" t="s">
        <v>188</v>
      </c>
      <c r="G97" s="42"/>
      <c r="H97" s="42"/>
      <c r="I97" s="227"/>
      <c r="J97" s="42"/>
      <c r="K97" s="42"/>
      <c r="L97" s="46"/>
      <c r="M97" s="228"/>
      <c r="N97" s="22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183</v>
      </c>
      <c r="AU97" s="18" t="s">
        <v>82</v>
      </c>
    </row>
    <row r="98" s="2" customFormat="1" ht="24.15" customHeight="1">
      <c r="A98" s="40"/>
      <c r="B98" s="41"/>
      <c r="C98" s="210" t="s">
        <v>90</v>
      </c>
      <c r="D98" s="210" t="s">
        <v>177</v>
      </c>
      <c r="E98" s="211" t="s">
        <v>189</v>
      </c>
      <c r="F98" s="212" t="s">
        <v>190</v>
      </c>
      <c r="G98" s="213" t="s">
        <v>180</v>
      </c>
      <c r="H98" s="214">
        <v>2</v>
      </c>
      <c r="I98" s="215"/>
      <c r="J98" s="216">
        <f>ROUND(I98*H98,2)</f>
        <v>0</v>
      </c>
      <c r="K98" s="217"/>
      <c r="L98" s="218"/>
      <c r="M98" s="219" t="s">
        <v>32</v>
      </c>
      <c r="N98" s="220" t="s">
        <v>46</v>
      </c>
      <c r="O98" s="8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3" t="s">
        <v>181</v>
      </c>
      <c r="AT98" s="223" t="s">
        <v>177</v>
      </c>
      <c r="AU98" s="223" t="s">
        <v>82</v>
      </c>
      <c r="AY98" s="18" t="s">
        <v>176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82</v>
      </c>
      <c r="BK98" s="224">
        <f>ROUND(I98*H98,2)</f>
        <v>0</v>
      </c>
      <c r="BL98" s="18" t="s">
        <v>181</v>
      </c>
      <c r="BM98" s="223" t="s">
        <v>191</v>
      </c>
    </row>
    <row r="99" s="2" customFormat="1" ht="16.5" customHeight="1">
      <c r="A99" s="40"/>
      <c r="B99" s="41"/>
      <c r="C99" s="210" t="s">
        <v>95</v>
      </c>
      <c r="D99" s="210" t="s">
        <v>177</v>
      </c>
      <c r="E99" s="211" t="s">
        <v>192</v>
      </c>
      <c r="F99" s="212" t="s">
        <v>193</v>
      </c>
      <c r="G99" s="213" t="s">
        <v>180</v>
      </c>
      <c r="H99" s="214">
        <v>1</v>
      </c>
      <c r="I99" s="215"/>
      <c r="J99" s="216">
        <f>ROUND(I99*H99,2)</f>
        <v>0</v>
      </c>
      <c r="K99" s="217"/>
      <c r="L99" s="218"/>
      <c r="M99" s="219" t="s">
        <v>32</v>
      </c>
      <c r="N99" s="220" t="s">
        <v>46</v>
      </c>
      <c r="O99" s="86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3" t="s">
        <v>181</v>
      </c>
      <c r="AT99" s="223" t="s">
        <v>177</v>
      </c>
      <c r="AU99" s="223" t="s">
        <v>82</v>
      </c>
      <c r="AY99" s="18" t="s">
        <v>176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82</v>
      </c>
      <c r="BK99" s="224">
        <f>ROUND(I99*H99,2)</f>
        <v>0</v>
      </c>
      <c r="BL99" s="18" t="s">
        <v>181</v>
      </c>
      <c r="BM99" s="223" t="s">
        <v>194</v>
      </c>
    </row>
    <row r="100" s="2" customFormat="1">
      <c r="A100" s="40"/>
      <c r="B100" s="41"/>
      <c r="C100" s="42"/>
      <c r="D100" s="225" t="s">
        <v>183</v>
      </c>
      <c r="E100" s="42"/>
      <c r="F100" s="226" t="s">
        <v>195</v>
      </c>
      <c r="G100" s="42"/>
      <c r="H100" s="42"/>
      <c r="I100" s="227"/>
      <c r="J100" s="42"/>
      <c r="K100" s="42"/>
      <c r="L100" s="46"/>
      <c r="M100" s="228"/>
      <c r="N100" s="22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183</v>
      </c>
      <c r="AU100" s="18" t="s">
        <v>82</v>
      </c>
    </row>
    <row r="101" s="2" customFormat="1" ht="21.75" customHeight="1">
      <c r="A101" s="40"/>
      <c r="B101" s="41"/>
      <c r="C101" s="210" t="s">
        <v>196</v>
      </c>
      <c r="D101" s="210" t="s">
        <v>177</v>
      </c>
      <c r="E101" s="211" t="s">
        <v>197</v>
      </c>
      <c r="F101" s="212" t="s">
        <v>198</v>
      </c>
      <c r="G101" s="213" t="s">
        <v>180</v>
      </c>
      <c r="H101" s="214">
        <v>2</v>
      </c>
      <c r="I101" s="215"/>
      <c r="J101" s="216">
        <f>ROUND(I101*H101,2)</f>
        <v>0</v>
      </c>
      <c r="K101" s="217"/>
      <c r="L101" s="218"/>
      <c r="M101" s="219" t="s">
        <v>32</v>
      </c>
      <c r="N101" s="220" t="s">
        <v>46</v>
      </c>
      <c r="O101" s="86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3" t="s">
        <v>181</v>
      </c>
      <c r="AT101" s="223" t="s">
        <v>177</v>
      </c>
      <c r="AU101" s="223" t="s">
        <v>82</v>
      </c>
      <c r="AY101" s="18" t="s">
        <v>176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82</v>
      </c>
      <c r="BK101" s="224">
        <f>ROUND(I101*H101,2)</f>
        <v>0</v>
      </c>
      <c r="BL101" s="18" t="s">
        <v>181</v>
      </c>
      <c r="BM101" s="223" t="s">
        <v>199</v>
      </c>
    </row>
    <row r="102" s="2" customFormat="1" ht="16.5" customHeight="1">
      <c r="A102" s="40"/>
      <c r="B102" s="41"/>
      <c r="C102" s="230" t="s">
        <v>200</v>
      </c>
      <c r="D102" s="230" t="s">
        <v>201</v>
      </c>
      <c r="E102" s="231" t="s">
        <v>202</v>
      </c>
      <c r="F102" s="232" t="s">
        <v>203</v>
      </c>
      <c r="G102" s="233" t="s">
        <v>180</v>
      </c>
      <c r="H102" s="234">
        <v>1</v>
      </c>
      <c r="I102" s="235"/>
      <c r="J102" s="236">
        <f>ROUND(I102*H102,2)</f>
        <v>0</v>
      </c>
      <c r="K102" s="237"/>
      <c r="L102" s="46"/>
      <c r="M102" s="238" t="s">
        <v>32</v>
      </c>
      <c r="N102" s="239" t="s">
        <v>46</v>
      </c>
      <c r="O102" s="8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3" t="s">
        <v>204</v>
      </c>
      <c r="AT102" s="223" t="s">
        <v>201</v>
      </c>
      <c r="AU102" s="223" t="s">
        <v>82</v>
      </c>
      <c r="AY102" s="18" t="s">
        <v>176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82</v>
      </c>
      <c r="BK102" s="224">
        <f>ROUND(I102*H102,2)</f>
        <v>0</v>
      </c>
      <c r="BL102" s="18" t="s">
        <v>204</v>
      </c>
      <c r="BM102" s="223" t="s">
        <v>205</v>
      </c>
    </row>
    <row r="103" s="2" customFormat="1" ht="37.8" customHeight="1">
      <c r="A103" s="40"/>
      <c r="B103" s="41"/>
      <c r="C103" s="210" t="s">
        <v>206</v>
      </c>
      <c r="D103" s="210" t="s">
        <v>177</v>
      </c>
      <c r="E103" s="211" t="s">
        <v>207</v>
      </c>
      <c r="F103" s="212" t="s">
        <v>208</v>
      </c>
      <c r="G103" s="213" t="s">
        <v>180</v>
      </c>
      <c r="H103" s="214">
        <v>1</v>
      </c>
      <c r="I103" s="215"/>
      <c r="J103" s="216">
        <f>ROUND(I103*H103,2)</f>
        <v>0</v>
      </c>
      <c r="K103" s="217"/>
      <c r="L103" s="218"/>
      <c r="M103" s="219" t="s">
        <v>32</v>
      </c>
      <c r="N103" s="220" t="s">
        <v>46</v>
      </c>
      <c r="O103" s="86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3" t="s">
        <v>181</v>
      </c>
      <c r="AT103" s="223" t="s">
        <v>177</v>
      </c>
      <c r="AU103" s="223" t="s">
        <v>82</v>
      </c>
      <c r="AY103" s="18" t="s">
        <v>176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82</v>
      </c>
      <c r="BK103" s="224">
        <f>ROUND(I103*H103,2)</f>
        <v>0</v>
      </c>
      <c r="BL103" s="18" t="s">
        <v>181</v>
      </c>
      <c r="BM103" s="223" t="s">
        <v>209</v>
      </c>
    </row>
    <row r="104" s="2" customFormat="1" ht="24.15" customHeight="1">
      <c r="A104" s="40"/>
      <c r="B104" s="41"/>
      <c r="C104" s="230" t="s">
        <v>210</v>
      </c>
      <c r="D104" s="230" t="s">
        <v>201</v>
      </c>
      <c r="E104" s="231" t="s">
        <v>211</v>
      </c>
      <c r="F104" s="232" t="s">
        <v>212</v>
      </c>
      <c r="G104" s="233" t="s">
        <v>180</v>
      </c>
      <c r="H104" s="234">
        <v>1</v>
      </c>
      <c r="I104" s="235"/>
      <c r="J104" s="236">
        <f>ROUND(I104*H104,2)</f>
        <v>0</v>
      </c>
      <c r="K104" s="237"/>
      <c r="L104" s="46"/>
      <c r="M104" s="238" t="s">
        <v>32</v>
      </c>
      <c r="N104" s="239" t="s">
        <v>46</v>
      </c>
      <c r="O104" s="8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3" t="s">
        <v>204</v>
      </c>
      <c r="AT104" s="223" t="s">
        <v>201</v>
      </c>
      <c r="AU104" s="223" t="s">
        <v>82</v>
      </c>
      <c r="AY104" s="18" t="s">
        <v>176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82</v>
      </c>
      <c r="BK104" s="224">
        <f>ROUND(I104*H104,2)</f>
        <v>0</v>
      </c>
      <c r="BL104" s="18" t="s">
        <v>204</v>
      </c>
      <c r="BM104" s="223" t="s">
        <v>213</v>
      </c>
    </row>
    <row r="105" s="2" customFormat="1" ht="33" customHeight="1">
      <c r="A105" s="40"/>
      <c r="B105" s="41"/>
      <c r="C105" s="210" t="s">
        <v>214</v>
      </c>
      <c r="D105" s="210" t="s">
        <v>177</v>
      </c>
      <c r="E105" s="211" t="s">
        <v>215</v>
      </c>
      <c r="F105" s="212" t="s">
        <v>216</v>
      </c>
      <c r="G105" s="213" t="s">
        <v>180</v>
      </c>
      <c r="H105" s="214">
        <v>1</v>
      </c>
      <c r="I105" s="215"/>
      <c r="J105" s="216">
        <f>ROUND(I105*H105,2)</f>
        <v>0</v>
      </c>
      <c r="K105" s="217"/>
      <c r="L105" s="218"/>
      <c r="M105" s="219" t="s">
        <v>32</v>
      </c>
      <c r="N105" s="220" t="s">
        <v>46</v>
      </c>
      <c r="O105" s="8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3" t="s">
        <v>181</v>
      </c>
      <c r="AT105" s="223" t="s">
        <v>177</v>
      </c>
      <c r="AU105" s="223" t="s">
        <v>82</v>
      </c>
      <c r="AY105" s="18" t="s">
        <v>176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82</v>
      </c>
      <c r="BK105" s="224">
        <f>ROUND(I105*H105,2)</f>
        <v>0</v>
      </c>
      <c r="BL105" s="18" t="s">
        <v>181</v>
      </c>
      <c r="BM105" s="223" t="s">
        <v>217</v>
      </c>
    </row>
    <row r="106" s="2" customFormat="1" ht="24.15" customHeight="1">
      <c r="A106" s="40"/>
      <c r="B106" s="41"/>
      <c r="C106" s="210" t="s">
        <v>218</v>
      </c>
      <c r="D106" s="210" t="s">
        <v>177</v>
      </c>
      <c r="E106" s="211" t="s">
        <v>219</v>
      </c>
      <c r="F106" s="212" t="s">
        <v>220</v>
      </c>
      <c r="G106" s="213" t="s">
        <v>180</v>
      </c>
      <c r="H106" s="214">
        <v>1</v>
      </c>
      <c r="I106" s="215"/>
      <c r="J106" s="216">
        <f>ROUND(I106*H106,2)</f>
        <v>0</v>
      </c>
      <c r="K106" s="217"/>
      <c r="L106" s="218"/>
      <c r="M106" s="219" t="s">
        <v>32</v>
      </c>
      <c r="N106" s="220" t="s">
        <v>46</v>
      </c>
      <c r="O106" s="8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3" t="s">
        <v>181</v>
      </c>
      <c r="AT106" s="223" t="s">
        <v>177</v>
      </c>
      <c r="AU106" s="223" t="s">
        <v>82</v>
      </c>
      <c r="AY106" s="18" t="s">
        <v>176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82</v>
      </c>
      <c r="BK106" s="224">
        <f>ROUND(I106*H106,2)</f>
        <v>0</v>
      </c>
      <c r="BL106" s="18" t="s">
        <v>181</v>
      </c>
      <c r="BM106" s="223" t="s">
        <v>221</v>
      </c>
    </row>
    <row r="107" s="2" customFormat="1" ht="16.5" customHeight="1">
      <c r="A107" s="40"/>
      <c r="B107" s="41"/>
      <c r="C107" s="230" t="s">
        <v>222</v>
      </c>
      <c r="D107" s="230" t="s">
        <v>201</v>
      </c>
      <c r="E107" s="231" t="s">
        <v>223</v>
      </c>
      <c r="F107" s="232" t="s">
        <v>224</v>
      </c>
      <c r="G107" s="233" t="s">
        <v>180</v>
      </c>
      <c r="H107" s="234">
        <v>7</v>
      </c>
      <c r="I107" s="235"/>
      <c r="J107" s="236">
        <f>ROUND(I107*H107,2)</f>
        <v>0</v>
      </c>
      <c r="K107" s="237"/>
      <c r="L107" s="46"/>
      <c r="M107" s="238" t="s">
        <v>32</v>
      </c>
      <c r="N107" s="239" t="s">
        <v>46</v>
      </c>
      <c r="O107" s="86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3" t="s">
        <v>204</v>
      </c>
      <c r="AT107" s="223" t="s">
        <v>201</v>
      </c>
      <c r="AU107" s="223" t="s">
        <v>82</v>
      </c>
      <c r="AY107" s="18" t="s">
        <v>176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82</v>
      </c>
      <c r="BK107" s="224">
        <f>ROUND(I107*H107,2)</f>
        <v>0</v>
      </c>
      <c r="BL107" s="18" t="s">
        <v>204</v>
      </c>
      <c r="BM107" s="223" t="s">
        <v>225</v>
      </c>
    </row>
    <row r="108" s="2" customFormat="1" ht="16.5" customHeight="1">
      <c r="A108" s="40"/>
      <c r="B108" s="41"/>
      <c r="C108" s="230" t="s">
        <v>226</v>
      </c>
      <c r="D108" s="230" t="s">
        <v>201</v>
      </c>
      <c r="E108" s="231" t="s">
        <v>227</v>
      </c>
      <c r="F108" s="232" t="s">
        <v>228</v>
      </c>
      <c r="G108" s="233" t="s">
        <v>180</v>
      </c>
      <c r="H108" s="234">
        <v>27</v>
      </c>
      <c r="I108" s="235"/>
      <c r="J108" s="236">
        <f>ROUND(I108*H108,2)</f>
        <v>0</v>
      </c>
      <c r="K108" s="237"/>
      <c r="L108" s="46"/>
      <c r="M108" s="238" t="s">
        <v>32</v>
      </c>
      <c r="N108" s="239" t="s">
        <v>46</v>
      </c>
      <c r="O108" s="8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3" t="s">
        <v>204</v>
      </c>
      <c r="AT108" s="223" t="s">
        <v>201</v>
      </c>
      <c r="AU108" s="223" t="s">
        <v>82</v>
      </c>
      <c r="AY108" s="18" t="s">
        <v>176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82</v>
      </c>
      <c r="BK108" s="224">
        <f>ROUND(I108*H108,2)</f>
        <v>0</v>
      </c>
      <c r="BL108" s="18" t="s">
        <v>204</v>
      </c>
      <c r="BM108" s="223" t="s">
        <v>229</v>
      </c>
    </row>
    <row r="109" s="2" customFormat="1" ht="16.5" customHeight="1">
      <c r="A109" s="40"/>
      <c r="B109" s="41"/>
      <c r="C109" s="230" t="s">
        <v>230</v>
      </c>
      <c r="D109" s="230" t="s">
        <v>201</v>
      </c>
      <c r="E109" s="231" t="s">
        <v>231</v>
      </c>
      <c r="F109" s="232" t="s">
        <v>232</v>
      </c>
      <c r="G109" s="233" t="s">
        <v>180</v>
      </c>
      <c r="H109" s="234">
        <v>1</v>
      </c>
      <c r="I109" s="235"/>
      <c r="J109" s="236">
        <f>ROUND(I109*H109,2)</f>
        <v>0</v>
      </c>
      <c r="K109" s="237"/>
      <c r="L109" s="46"/>
      <c r="M109" s="238" t="s">
        <v>32</v>
      </c>
      <c r="N109" s="239" t="s">
        <v>46</v>
      </c>
      <c r="O109" s="86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3" t="s">
        <v>204</v>
      </c>
      <c r="AT109" s="223" t="s">
        <v>201</v>
      </c>
      <c r="AU109" s="223" t="s">
        <v>82</v>
      </c>
      <c r="AY109" s="18" t="s">
        <v>176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82</v>
      </c>
      <c r="BK109" s="224">
        <f>ROUND(I109*H109,2)</f>
        <v>0</v>
      </c>
      <c r="BL109" s="18" t="s">
        <v>204</v>
      </c>
      <c r="BM109" s="223" t="s">
        <v>233</v>
      </c>
    </row>
    <row r="110" s="2" customFormat="1" ht="16.5" customHeight="1">
      <c r="A110" s="40"/>
      <c r="B110" s="41"/>
      <c r="C110" s="230" t="s">
        <v>234</v>
      </c>
      <c r="D110" s="230" t="s">
        <v>201</v>
      </c>
      <c r="E110" s="231" t="s">
        <v>235</v>
      </c>
      <c r="F110" s="232" t="s">
        <v>236</v>
      </c>
      <c r="G110" s="233" t="s">
        <v>180</v>
      </c>
      <c r="H110" s="234">
        <v>1</v>
      </c>
      <c r="I110" s="235"/>
      <c r="J110" s="236">
        <f>ROUND(I110*H110,2)</f>
        <v>0</v>
      </c>
      <c r="K110" s="237"/>
      <c r="L110" s="46"/>
      <c r="M110" s="238" t="s">
        <v>32</v>
      </c>
      <c r="N110" s="239" t="s">
        <v>46</v>
      </c>
      <c r="O110" s="86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3" t="s">
        <v>204</v>
      </c>
      <c r="AT110" s="223" t="s">
        <v>201</v>
      </c>
      <c r="AU110" s="223" t="s">
        <v>82</v>
      </c>
      <c r="AY110" s="18" t="s">
        <v>176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82</v>
      </c>
      <c r="BK110" s="224">
        <f>ROUND(I110*H110,2)</f>
        <v>0</v>
      </c>
      <c r="BL110" s="18" t="s">
        <v>204</v>
      </c>
      <c r="BM110" s="223" t="s">
        <v>237</v>
      </c>
    </row>
    <row r="111" s="2" customFormat="1" ht="16.5" customHeight="1">
      <c r="A111" s="40"/>
      <c r="B111" s="41"/>
      <c r="C111" s="230" t="s">
        <v>8</v>
      </c>
      <c r="D111" s="230" t="s">
        <v>201</v>
      </c>
      <c r="E111" s="231" t="s">
        <v>238</v>
      </c>
      <c r="F111" s="232" t="s">
        <v>239</v>
      </c>
      <c r="G111" s="233" t="s">
        <v>180</v>
      </c>
      <c r="H111" s="234">
        <v>2</v>
      </c>
      <c r="I111" s="235"/>
      <c r="J111" s="236">
        <f>ROUND(I111*H111,2)</f>
        <v>0</v>
      </c>
      <c r="K111" s="237"/>
      <c r="L111" s="46"/>
      <c r="M111" s="238" t="s">
        <v>32</v>
      </c>
      <c r="N111" s="239" t="s">
        <v>46</v>
      </c>
      <c r="O111" s="86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3" t="s">
        <v>204</v>
      </c>
      <c r="AT111" s="223" t="s">
        <v>201</v>
      </c>
      <c r="AU111" s="223" t="s">
        <v>82</v>
      </c>
      <c r="AY111" s="18" t="s">
        <v>176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82</v>
      </c>
      <c r="BK111" s="224">
        <f>ROUND(I111*H111,2)</f>
        <v>0</v>
      </c>
      <c r="BL111" s="18" t="s">
        <v>204</v>
      </c>
      <c r="BM111" s="223" t="s">
        <v>240</v>
      </c>
    </row>
    <row r="112" s="2" customFormat="1" ht="16.5" customHeight="1">
      <c r="A112" s="40"/>
      <c r="B112" s="41"/>
      <c r="C112" s="230" t="s">
        <v>241</v>
      </c>
      <c r="D112" s="230" t="s">
        <v>201</v>
      </c>
      <c r="E112" s="231" t="s">
        <v>242</v>
      </c>
      <c r="F112" s="232" t="s">
        <v>243</v>
      </c>
      <c r="G112" s="233" t="s">
        <v>180</v>
      </c>
      <c r="H112" s="234">
        <v>1</v>
      </c>
      <c r="I112" s="235"/>
      <c r="J112" s="236">
        <f>ROUND(I112*H112,2)</f>
        <v>0</v>
      </c>
      <c r="K112" s="237"/>
      <c r="L112" s="46"/>
      <c r="M112" s="238" t="s">
        <v>32</v>
      </c>
      <c r="N112" s="239" t="s">
        <v>46</v>
      </c>
      <c r="O112" s="86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3" t="s">
        <v>204</v>
      </c>
      <c r="AT112" s="223" t="s">
        <v>201</v>
      </c>
      <c r="AU112" s="223" t="s">
        <v>82</v>
      </c>
      <c r="AY112" s="18" t="s">
        <v>176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82</v>
      </c>
      <c r="BK112" s="224">
        <f>ROUND(I112*H112,2)</f>
        <v>0</v>
      </c>
      <c r="BL112" s="18" t="s">
        <v>204</v>
      </c>
      <c r="BM112" s="223" t="s">
        <v>244</v>
      </c>
    </row>
    <row r="113" s="2" customFormat="1" ht="21.75" customHeight="1">
      <c r="A113" s="40"/>
      <c r="B113" s="41"/>
      <c r="C113" s="230" t="s">
        <v>245</v>
      </c>
      <c r="D113" s="230" t="s">
        <v>201</v>
      </c>
      <c r="E113" s="231" t="s">
        <v>246</v>
      </c>
      <c r="F113" s="232" t="s">
        <v>247</v>
      </c>
      <c r="G113" s="233" t="s">
        <v>180</v>
      </c>
      <c r="H113" s="234">
        <v>2</v>
      </c>
      <c r="I113" s="235"/>
      <c r="J113" s="236">
        <f>ROUND(I113*H113,2)</f>
        <v>0</v>
      </c>
      <c r="K113" s="237"/>
      <c r="L113" s="46"/>
      <c r="M113" s="238" t="s">
        <v>32</v>
      </c>
      <c r="N113" s="239" t="s">
        <v>46</v>
      </c>
      <c r="O113" s="86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3" t="s">
        <v>204</v>
      </c>
      <c r="AT113" s="223" t="s">
        <v>201</v>
      </c>
      <c r="AU113" s="223" t="s">
        <v>82</v>
      </c>
      <c r="AY113" s="18" t="s">
        <v>176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82</v>
      </c>
      <c r="BK113" s="224">
        <f>ROUND(I113*H113,2)</f>
        <v>0</v>
      </c>
      <c r="BL113" s="18" t="s">
        <v>204</v>
      </c>
      <c r="BM113" s="223" t="s">
        <v>248</v>
      </c>
    </row>
    <row r="114" s="2" customFormat="1" ht="24.15" customHeight="1">
      <c r="A114" s="40"/>
      <c r="B114" s="41"/>
      <c r="C114" s="210" t="s">
        <v>249</v>
      </c>
      <c r="D114" s="210" t="s">
        <v>177</v>
      </c>
      <c r="E114" s="211" t="s">
        <v>250</v>
      </c>
      <c r="F114" s="212" t="s">
        <v>251</v>
      </c>
      <c r="G114" s="213" t="s">
        <v>180</v>
      </c>
      <c r="H114" s="214">
        <v>1</v>
      </c>
      <c r="I114" s="215"/>
      <c r="J114" s="216">
        <f>ROUND(I114*H114,2)</f>
        <v>0</v>
      </c>
      <c r="K114" s="217"/>
      <c r="L114" s="218"/>
      <c r="M114" s="219" t="s">
        <v>32</v>
      </c>
      <c r="N114" s="220" t="s">
        <v>46</v>
      </c>
      <c r="O114" s="86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3" t="s">
        <v>181</v>
      </c>
      <c r="AT114" s="223" t="s">
        <v>177</v>
      </c>
      <c r="AU114" s="223" t="s">
        <v>82</v>
      </c>
      <c r="AY114" s="18" t="s">
        <v>176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82</v>
      </c>
      <c r="BK114" s="224">
        <f>ROUND(I114*H114,2)</f>
        <v>0</v>
      </c>
      <c r="BL114" s="18" t="s">
        <v>181</v>
      </c>
      <c r="BM114" s="223" t="s">
        <v>252</v>
      </c>
    </row>
    <row r="115" s="2" customFormat="1" ht="21.75" customHeight="1">
      <c r="A115" s="40"/>
      <c r="B115" s="41"/>
      <c r="C115" s="230" t="s">
        <v>253</v>
      </c>
      <c r="D115" s="230" t="s">
        <v>201</v>
      </c>
      <c r="E115" s="231" t="s">
        <v>254</v>
      </c>
      <c r="F115" s="232" t="s">
        <v>255</v>
      </c>
      <c r="G115" s="233" t="s">
        <v>180</v>
      </c>
      <c r="H115" s="234">
        <v>2</v>
      </c>
      <c r="I115" s="235"/>
      <c r="J115" s="236">
        <f>ROUND(I115*H115,2)</f>
        <v>0</v>
      </c>
      <c r="K115" s="237"/>
      <c r="L115" s="46"/>
      <c r="M115" s="238" t="s">
        <v>32</v>
      </c>
      <c r="N115" s="239" t="s">
        <v>46</v>
      </c>
      <c r="O115" s="86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3" t="s">
        <v>204</v>
      </c>
      <c r="AT115" s="223" t="s">
        <v>201</v>
      </c>
      <c r="AU115" s="223" t="s">
        <v>82</v>
      </c>
      <c r="AY115" s="18" t="s">
        <v>176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82</v>
      </c>
      <c r="BK115" s="224">
        <f>ROUND(I115*H115,2)</f>
        <v>0</v>
      </c>
      <c r="BL115" s="18" t="s">
        <v>204</v>
      </c>
      <c r="BM115" s="223" t="s">
        <v>256</v>
      </c>
    </row>
    <row r="116" s="2" customFormat="1" ht="21.75" customHeight="1">
      <c r="A116" s="40"/>
      <c r="B116" s="41"/>
      <c r="C116" s="210" t="s">
        <v>257</v>
      </c>
      <c r="D116" s="210" t="s">
        <v>177</v>
      </c>
      <c r="E116" s="211" t="s">
        <v>258</v>
      </c>
      <c r="F116" s="212" t="s">
        <v>259</v>
      </c>
      <c r="G116" s="213" t="s">
        <v>180</v>
      </c>
      <c r="H116" s="214">
        <v>1</v>
      </c>
      <c r="I116" s="215"/>
      <c r="J116" s="216">
        <f>ROUND(I116*H116,2)</f>
        <v>0</v>
      </c>
      <c r="K116" s="217"/>
      <c r="L116" s="218"/>
      <c r="M116" s="219" t="s">
        <v>32</v>
      </c>
      <c r="N116" s="220" t="s">
        <v>46</v>
      </c>
      <c r="O116" s="86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3" t="s">
        <v>181</v>
      </c>
      <c r="AT116" s="223" t="s">
        <v>177</v>
      </c>
      <c r="AU116" s="223" t="s">
        <v>82</v>
      </c>
      <c r="AY116" s="18" t="s">
        <v>176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82</v>
      </c>
      <c r="BK116" s="224">
        <f>ROUND(I116*H116,2)</f>
        <v>0</v>
      </c>
      <c r="BL116" s="18" t="s">
        <v>181</v>
      </c>
      <c r="BM116" s="223" t="s">
        <v>260</v>
      </c>
    </row>
    <row r="117" s="2" customFormat="1" ht="16.5" customHeight="1">
      <c r="A117" s="40"/>
      <c r="B117" s="41"/>
      <c r="C117" s="230" t="s">
        <v>7</v>
      </c>
      <c r="D117" s="230" t="s">
        <v>201</v>
      </c>
      <c r="E117" s="231" t="s">
        <v>261</v>
      </c>
      <c r="F117" s="232" t="s">
        <v>262</v>
      </c>
      <c r="G117" s="233" t="s">
        <v>180</v>
      </c>
      <c r="H117" s="234">
        <v>4</v>
      </c>
      <c r="I117" s="235"/>
      <c r="J117" s="236">
        <f>ROUND(I117*H117,2)</f>
        <v>0</v>
      </c>
      <c r="K117" s="237"/>
      <c r="L117" s="46"/>
      <c r="M117" s="238" t="s">
        <v>32</v>
      </c>
      <c r="N117" s="239" t="s">
        <v>46</v>
      </c>
      <c r="O117" s="86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3" t="s">
        <v>204</v>
      </c>
      <c r="AT117" s="223" t="s">
        <v>201</v>
      </c>
      <c r="AU117" s="223" t="s">
        <v>82</v>
      </c>
      <c r="AY117" s="18" t="s">
        <v>176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82</v>
      </c>
      <c r="BK117" s="224">
        <f>ROUND(I117*H117,2)</f>
        <v>0</v>
      </c>
      <c r="BL117" s="18" t="s">
        <v>204</v>
      </c>
      <c r="BM117" s="223" t="s">
        <v>263</v>
      </c>
    </row>
    <row r="118" s="2" customFormat="1" ht="21.75" customHeight="1">
      <c r="A118" s="40"/>
      <c r="B118" s="41"/>
      <c r="C118" s="210" t="s">
        <v>264</v>
      </c>
      <c r="D118" s="210" t="s">
        <v>177</v>
      </c>
      <c r="E118" s="211" t="s">
        <v>265</v>
      </c>
      <c r="F118" s="212" t="s">
        <v>266</v>
      </c>
      <c r="G118" s="213" t="s">
        <v>180</v>
      </c>
      <c r="H118" s="214">
        <v>1</v>
      </c>
      <c r="I118" s="215"/>
      <c r="J118" s="216">
        <f>ROUND(I118*H118,2)</f>
        <v>0</v>
      </c>
      <c r="K118" s="217"/>
      <c r="L118" s="218"/>
      <c r="M118" s="219" t="s">
        <v>32</v>
      </c>
      <c r="N118" s="220" t="s">
        <v>46</v>
      </c>
      <c r="O118" s="86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3" t="s">
        <v>181</v>
      </c>
      <c r="AT118" s="223" t="s">
        <v>177</v>
      </c>
      <c r="AU118" s="223" t="s">
        <v>82</v>
      </c>
      <c r="AY118" s="18" t="s">
        <v>176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82</v>
      </c>
      <c r="BK118" s="224">
        <f>ROUND(I118*H118,2)</f>
        <v>0</v>
      </c>
      <c r="BL118" s="18" t="s">
        <v>181</v>
      </c>
      <c r="BM118" s="223" t="s">
        <v>267</v>
      </c>
    </row>
    <row r="119" s="2" customFormat="1" ht="24.15" customHeight="1">
      <c r="A119" s="40"/>
      <c r="B119" s="41"/>
      <c r="C119" s="210" t="s">
        <v>268</v>
      </c>
      <c r="D119" s="210" t="s">
        <v>177</v>
      </c>
      <c r="E119" s="211" t="s">
        <v>269</v>
      </c>
      <c r="F119" s="212" t="s">
        <v>270</v>
      </c>
      <c r="G119" s="213" t="s">
        <v>180</v>
      </c>
      <c r="H119" s="214">
        <v>3</v>
      </c>
      <c r="I119" s="215"/>
      <c r="J119" s="216">
        <f>ROUND(I119*H119,2)</f>
        <v>0</v>
      </c>
      <c r="K119" s="217"/>
      <c r="L119" s="218"/>
      <c r="M119" s="219" t="s">
        <v>32</v>
      </c>
      <c r="N119" s="220" t="s">
        <v>46</v>
      </c>
      <c r="O119" s="86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3" t="s">
        <v>181</v>
      </c>
      <c r="AT119" s="223" t="s">
        <v>177</v>
      </c>
      <c r="AU119" s="223" t="s">
        <v>82</v>
      </c>
      <c r="AY119" s="18" t="s">
        <v>176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82</v>
      </c>
      <c r="BK119" s="224">
        <f>ROUND(I119*H119,2)</f>
        <v>0</v>
      </c>
      <c r="BL119" s="18" t="s">
        <v>181</v>
      </c>
      <c r="BM119" s="223" t="s">
        <v>271</v>
      </c>
    </row>
    <row r="120" s="2" customFormat="1" ht="16.5" customHeight="1">
      <c r="A120" s="40"/>
      <c r="B120" s="41"/>
      <c r="C120" s="230" t="s">
        <v>272</v>
      </c>
      <c r="D120" s="230" t="s">
        <v>201</v>
      </c>
      <c r="E120" s="231" t="s">
        <v>273</v>
      </c>
      <c r="F120" s="232" t="s">
        <v>274</v>
      </c>
      <c r="G120" s="233" t="s">
        <v>180</v>
      </c>
      <c r="H120" s="234">
        <v>2</v>
      </c>
      <c r="I120" s="235"/>
      <c r="J120" s="236">
        <f>ROUND(I120*H120,2)</f>
        <v>0</v>
      </c>
      <c r="K120" s="237"/>
      <c r="L120" s="46"/>
      <c r="M120" s="238" t="s">
        <v>32</v>
      </c>
      <c r="N120" s="239" t="s">
        <v>46</v>
      </c>
      <c r="O120" s="86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3" t="s">
        <v>204</v>
      </c>
      <c r="AT120" s="223" t="s">
        <v>201</v>
      </c>
      <c r="AU120" s="223" t="s">
        <v>82</v>
      </c>
      <c r="AY120" s="18" t="s">
        <v>176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82</v>
      </c>
      <c r="BK120" s="224">
        <f>ROUND(I120*H120,2)</f>
        <v>0</v>
      </c>
      <c r="BL120" s="18" t="s">
        <v>204</v>
      </c>
      <c r="BM120" s="223" t="s">
        <v>275</v>
      </c>
    </row>
    <row r="121" s="2" customFormat="1" ht="16.5" customHeight="1">
      <c r="A121" s="40"/>
      <c r="B121" s="41"/>
      <c r="C121" s="230" t="s">
        <v>276</v>
      </c>
      <c r="D121" s="230" t="s">
        <v>201</v>
      </c>
      <c r="E121" s="231" t="s">
        <v>277</v>
      </c>
      <c r="F121" s="232" t="s">
        <v>278</v>
      </c>
      <c r="G121" s="233" t="s">
        <v>180</v>
      </c>
      <c r="H121" s="234">
        <v>50</v>
      </c>
      <c r="I121" s="235"/>
      <c r="J121" s="236">
        <f>ROUND(I121*H121,2)</f>
        <v>0</v>
      </c>
      <c r="K121" s="237"/>
      <c r="L121" s="46"/>
      <c r="M121" s="238" t="s">
        <v>32</v>
      </c>
      <c r="N121" s="239" t="s">
        <v>46</v>
      </c>
      <c r="O121" s="86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3" t="s">
        <v>204</v>
      </c>
      <c r="AT121" s="223" t="s">
        <v>201</v>
      </c>
      <c r="AU121" s="223" t="s">
        <v>82</v>
      </c>
      <c r="AY121" s="18" t="s">
        <v>176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82</v>
      </c>
      <c r="BK121" s="224">
        <f>ROUND(I121*H121,2)</f>
        <v>0</v>
      </c>
      <c r="BL121" s="18" t="s">
        <v>204</v>
      </c>
      <c r="BM121" s="223" t="s">
        <v>279</v>
      </c>
    </row>
    <row r="122" s="2" customFormat="1" ht="16.5" customHeight="1">
      <c r="A122" s="40"/>
      <c r="B122" s="41"/>
      <c r="C122" s="210" t="s">
        <v>280</v>
      </c>
      <c r="D122" s="210" t="s">
        <v>177</v>
      </c>
      <c r="E122" s="211" t="s">
        <v>281</v>
      </c>
      <c r="F122" s="212" t="s">
        <v>282</v>
      </c>
      <c r="G122" s="213" t="s">
        <v>180</v>
      </c>
      <c r="H122" s="214">
        <v>42</v>
      </c>
      <c r="I122" s="215"/>
      <c r="J122" s="216">
        <f>ROUND(I122*H122,2)</f>
        <v>0</v>
      </c>
      <c r="K122" s="217"/>
      <c r="L122" s="218"/>
      <c r="M122" s="219" t="s">
        <v>32</v>
      </c>
      <c r="N122" s="220" t="s">
        <v>46</v>
      </c>
      <c r="O122" s="86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3" t="s">
        <v>181</v>
      </c>
      <c r="AT122" s="223" t="s">
        <v>177</v>
      </c>
      <c r="AU122" s="223" t="s">
        <v>82</v>
      </c>
      <c r="AY122" s="18" t="s">
        <v>176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8" t="s">
        <v>82</v>
      </c>
      <c r="BK122" s="224">
        <f>ROUND(I122*H122,2)</f>
        <v>0</v>
      </c>
      <c r="BL122" s="18" t="s">
        <v>181</v>
      </c>
      <c r="BM122" s="223" t="s">
        <v>283</v>
      </c>
    </row>
    <row r="123" s="2" customFormat="1" ht="16.5" customHeight="1">
      <c r="A123" s="40"/>
      <c r="B123" s="41"/>
      <c r="C123" s="210" t="s">
        <v>284</v>
      </c>
      <c r="D123" s="210" t="s">
        <v>177</v>
      </c>
      <c r="E123" s="211" t="s">
        <v>285</v>
      </c>
      <c r="F123" s="212" t="s">
        <v>286</v>
      </c>
      <c r="G123" s="213" t="s">
        <v>180</v>
      </c>
      <c r="H123" s="214">
        <v>4</v>
      </c>
      <c r="I123" s="215"/>
      <c r="J123" s="216">
        <f>ROUND(I123*H123,2)</f>
        <v>0</v>
      </c>
      <c r="K123" s="217"/>
      <c r="L123" s="218"/>
      <c r="M123" s="219" t="s">
        <v>32</v>
      </c>
      <c r="N123" s="220" t="s">
        <v>46</v>
      </c>
      <c r="O123" s="86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3" t="s">
        <v>181</v>
      </c>
      <c r="AT123" s="223" t="s">
        <v>177</v>
      </c>
      <c r="AU123" s="223" t="s">
        <v>82</v>
      </c>
      <c r="AY123" s="18" t="s">
        <v>176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82</v>
      </c>
      <c r="BK123" s="224">
        <f>ROUND(I123*H123,2)</f>
        <v>0</v>
      </c>
      <c r="BL123" s="18" t="s">
        <v>181</v>
      </c>
      <c r="BM123" s="223" t="s">
        <v>287</v>
      </c>
    </row>
    <row r="124" s="2" customFormat="1" ht="16.5" customHeight="1">
      <c r="A124" s="40"/>
      <c r="B124" s="41"/>
      <c r="C124" s="210" t="s">
        <v>288</v>
      </c>
      <c r="D124" s="210" t="s">
        <v>177</v>
      </c>
      <c r="E124" s="211" t="s">
        <v>289</v>
      </c>
      <c r="F124" s="212" t="s">
        <v>290</v>
      </c>
      <c r="G124" s="213" t="s">
        <v>180</v>
      </c>
      <c r="H124" s="214">
        <v>1</v>
      </c>
      <c r="I124" s="215"/>
      <c r="J124" s="216">
        <f>ROUND(I124*H124,2)</f>
        <v>0</v>
      </c>
      <c r="K124" s="217"/>
      <c r="L124" s="218"/>
      <c r="M124" s="219" t="s">
        <v>32</v>
      </c>
      <c r="N124" s="220" t="s">
        <v>46</v>
      </c>
      <c r="O124" s="86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3" t="s">
        <v>181</v>
      </c>
      <c r="AT124" s="223" t="s">
        <v>177</v>
      </c>
      <c r="AU124" s="223" t="s">
        <v>82</v>
      </c>
      <c r="AY124" s="18" t="s">
        <v>176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82</v>
      </c>
      <c r="BK124" s="224">
        <f>ROUND(I124*H124,2)</f>
        <v>0</v>
      </c>
      <c r="BL124" s="18" t="s">
        <v>181</v>
      </c>
      <c r="BM124" s="223" t="s">
        <v>291</v>
      </c>
    </row>
    <row r="125" s="2" customFormat="1" ht="24.15" customHeight="1">
      <c r="A125" s="40"/>
      <c r="B125" s="41"/>
      <c r="C125" s="210" t="s">
        <v>292</v>
      </c>
      <c r="D125" s="210" t="s">
        <v>177</v>
      </c>
      <c r="E125" s="211" t="s">
        <v>293</v>
      </c>
      <c r="F125" s="212" t="s">
        <v>294</v>
      </c>
      <c r="G125" s="213" t="s">
        <v>180</v>
      </c>
      <c r="H125" s="214">
        <v>1</v>
      </c>
      <c r="I125" s="215"/>
      <c r="J125" s="216">
        <f>ROUND(I125*H125,2)</f>
        <v>0</v>
      </c>
      <c r="K125" s="217"/>
      <c r="L125" s="218"/>
      <c r="M125" s="219" t="s">
        <v>32</v>
      </c>
      <c r="N125" s="220" t="s">
        <v>46</v>
      </c>
      <c r="O125" s="86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3" t="s">
        <v>181</v>
      </c>
      <c r="AT125" s="223" t="s">
        <v>177</v>
      </c>
      <c r="AU125" s="223" t="s">
        <v>82</v>
      </c>
      <c r="AY125" s="18" t="s">
        <v>176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82</v>
      </c>
      <c r="BK125" s="224">
        <f>ROUND(I125*H125,2)</f>
        <v>0</v>
      </c>
      <c r="BL125" s="18" t="s">
        <v>181</v>
      </c>
      <c r="BM125" s="223" t="s">
        <v>295</v>
      </c>
    </row>
    <row r="126" s="2" customFormat="1">
      <c r="A126" s="40"/>
      <c r="B126" s="41"/>
      <c r="C126" s="42"/>
      <c r="D126" s="225" t="s">
        <v>183</v>
      </c>
      <c r="E126" s="42"/>
      <c r="F126" s="226" t="s">
        <v>296</v>
      </c>
      <c r="G126" s="42"/>
      <c r="H126" s="42"/>
      <c r="I126" s="227"/>
      <c r="J126" s="42"/>
      <c r="K126" s="42"/>
      <c r="L126" s="46"/>
      <c r="M126" s="228"/>
      <c r="N126" s="22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183</v>
      </c>
      <c r="AU126" s="18" t="s">
        <v>82</v>
      </c>
    </row>
    <row r="127" s="2" customFormat="1" ht="24.15" customHeight="1">
      <c r="A127" s="40"/>
      <c r="B127" s="41"/>
      <c r="C127" s="210" t="s">
        <v>297</v>
      </c>
      <c r="D127" s="210" t="s">
        <v>177</v>
      </c>
      <c r="E127" s="211" t="s">
        <v>298</v>
      </c>
      <c r="F127" s="212" t="s">
        <v>299</v>
      </c>
      <c r="G127" s="213" t="s">
        <v>180</v>
      </c>
      <c r="H127" s="214">
        <v>3</v>
      </c>
      <c r="I127" s="215"/>
      <c r="J127" s="216">
        <f>ROUND(I127*H127,2)</f>
        <v>0</v>
      </c>
      <c r="K127" s="217"/>
      <c r="L127" s="218"/>
      <c r="M127" s="219" t="s">
        <v>32</v>
      </c>
      <c r="N127" s="220" t="s">
        <v>46</v>
      </c>
      <c r="O127" s="86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3" t="s">
        <v>181</v>
      </c>
      <c r="AT127" s="223" t="s">
        <v>177</v>
      </c>
      <c r="AU127" s="223" t="s">
        <v>82</v>
      </c>
      <c r="AY127" s="18" t="s">
        <v>176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82</v>
      </c>
      <c r="BK127" s="224">
        <f>ROUND(I127*H127,2)</f>
        <v>0</v>
      </c>
      <c r="BL127" s="18" t="s">
        <v>181</v>
      </c>
      <c r="BM127" s="223" t="s">
        <v>300</v>
      </c>
    </row>
    <row r="128" s="2" customFormat="1">
      <c r="A128" s="40"/>
      <c r="B128" s="41"/>
      <c r="C128" s="42"/>
      <c r="D128" s="225" t="s">
        <v>183</v>
      </c>
      <c r="E128" s="42"/>
      <c r="F128" s="226" t="s">
        <v>296</v>
      </c>
      <c r="G128" s="42"/>
      <c r="H128" s="42"/>
      <c r="I128" s="227"/>
      <c r="J128" s="42"/>
      <c r="K128" s="42"/>
      <c r="L128" s="46"/>
      <c r="M128" s="228"/>
      <c r="N128" s="22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183</v>
      </c>
      <c r="AU128" s="18" t="s">
        <v>82</v>
      </c>
    </row>
    <row r="129" s="2" customFormat="1" ht="24.15" customHeight="1">
      <c r="A129" s="40"/>
      <c r="B129" s="41"/>
      <c r="C129" s="210" t="s">
        <v>301</v>
      </c>
      <c r="D129" s="210" t="s">
        <v>177</v>
      </c>
      <c r="E129" s="211" t="s">
        <v>302</v>
      </c>
      <c r="F129" s="212" t="s">
        <v>303</v>
      </c>
      <c r="G129" s="213" t="s">
        <v>180</v>
      </c>
      <c r="H129" s="214">
        <v>3</v>
      </c>
      <c r="I129" s="215"/>
      <c r="J129" s="216">
        <f>ROUND(I129*H129,2)</f>
        <v>0</v>
      </c>
      <c r="K129" s="217"/>
      <c r="L129" s="218"/>
      <c r="M129" s="219" t="s">
        <v>32</v>
      </c>
      <c r="N129" s="220" t="s">
        <v>46</v>
      </c>
      <c r="O129" s="86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3" t="s">
        <v>181</v>
      </c>
      <c r="AT129" s="223" t="s">
        <v>177</v>
      </c>
      <c r="AU129" s="223" t="s">
        <v>82</v>
      </c>
      <c r="AY129" s="18" t="s">
        <v>176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82</v>
      </c>
      <c r="BK129" s="224">
        <f>ROUND(I129*H129,2)</f>
        <v>0</v>
      </c>
      <c r="BL129" s="18" t="s">
        <v>181</v>
      </c>
      <c r="BM129" s="223" t="s">
        <v>304</v>
      </c>
    </row>
    <row r="130" s="2" customFormat="1">
      <c r="A130" s="40"/>
      <c r="B130" s="41"/>
      <c r="C130" s="42"/>
      <c r="D130" s="225" t="s">
        <v>183</v>
      </c>
      <c r="E130" s="42"/>
      <c r="F130" s="226" t="s">
        <v>296</v>
      </c>
      <c r="G130" s="42"/>
      <c r="H130" s="42"/>
      <c r="I130" s="227"/>
      <c r="J130" s="42"/>
      <c r="K130" s="42"/>
      <c r="L130" s="46"/>
      <c r="M130" s="228"/>
      <c r="N130" s="22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183</v>
      </c>
      <c r="AU130" s="18" t="s">
        <v>82</v>
      </c>
    </row>
    <row r="131" s="2" customFormat="1" ht="24.15" customHeight="1">
      <c r="A131" s="40"/>
      <c r="B131" s="41"/>
      <c r="C131" s="210" t="s">
        <v>305</v>
      </c>
      <c r="D131" s="210" t="s">
        <v>177</v>
      </c>
      <c r="E131" s="211" t="s">
        <v>306</v>
      </c>
      <c r="F131" s="212" t="s">
        <v>307</v>
      </c>
      <c r="G131" s="213" t="s">
        <v>180</v>
      </c>
      <c r="H131" s="214">
        <v>6</v>
      </c>
      <c r="I131" s="215"/>
      <c r="J131" s="216">
        <f>ROUND(I131*H131,2)</f>
        <v>0</v>
      </c>
      <c r="K131" s="217"/>
      <c r="L131" s="218"/>
      <c r="M131" s="219" t="s">
        <v>32</v>
      </c>
      <c r="N131" s="220" t="s">
        <v>46</v>
      </c>
      <c r="O131" s="86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3" t="s">
        <v>181</v>
      </c>
      <c r="AT131" s="223" t="s">
        <v>177</v>
      </c>
      <c r="AU131" s="223" t="s">
        <v>82</v>
      </c>
      <c r="AY131" s="18" t="s">
        <v>176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82</v>
      </c>
      <c r="BK131" s="224">
        <f>ROUND(I131*H131,2)</f>
        <v>0</v>
      </c>
      <c r="BL131" s="18" t="s">
        <v>181</v>
      </c>
      <c r="BM131" s="223" t="s">
        <v>308</v>
      </c>
    </row>
    <row r="132" s="2" customFormat="1">
      <c r="A132" s="40"/>
      <c r="B132" s="41"/>
      <c r="C132" s="42"/>
      <c r="D132" s="225" t="s">
        <v>183</v>
      </c>
      <c r="E132" s="42"/>
      <c r="F132" s="226" t="s">
        <v>296</v>
      </c>
      <c r="G132" s="42"/>
      <c r="H132" s="42"/>
      <c r="I132" s="227"/>
      <c r="J132" s="42"/>
      <c r="K132" s="42"/>
      <c r="L132" s="46"/>
      <c r="M132" s="228"/>
      <c r="N132" s="22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183</v>
      </c>
      <c r="AU132" s="18" t="s">
        <v>82</v>
      </c>
    </row>
    <row r="133" s="2" customFormat="1" ht="24.15" customHeight="1">
      <c r="A133" s="40"/>
      <c r="B133" s="41"/>
      <c r="C133" s="210" t="s">
        <v>309</v>
      </c>
      <c r="D133" s="210" t="s">
        <v>177</v>
      </c>
      <c r="E133" s="211" t="s">
        <v>310</v>
      </c>
      <c r="F133" s="212" t="s">
        <v>311</v>
      </c>
      <c r="G133" s="213" t="s">
        <v>180</v>
      </c>
      <c r="H133" s="214">
        <v>8</v>
      </c>
      <c r="I133" s="215"/>
      <c r="J133" s="216">
        <f>ROUND(I133*H133,2)</f>
        <v>0</v>
      </c>
      <c r="K133" s="217"/>
      <c r="L133" s="218"/>
      <c r="M133" s="219" t="s">
        <v>32</v>
      </c>
      <c r="N133" s="220" t="s">
        <v>46</v>
      </c>
      <c r="O133" s="86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3" t="s">
        <v>181</v>
      </c>
      <c r="AT133" s="223" t="s">
        <v>177</v>
      </c>
      <c r="AU133" s="223" t="s">
        <v>82</v>
      </c>
      <c r="AY133" s="18" t="s">
        <v>176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82</v>
      </c>
      <c r="BK133" s="224">
        <f>ROUND(I133*H133,2)</f>
        <v>0</v>
      </c>
      <c r="BL133" s="18" t="s">
        <v>181</v>
      </c>
      <c r="BM133" s="223" t="s">
        <v>312</v>
      </c>
    </row>
    <row r="134" s="2" customFormat="1">
      <c r="A134" s="40"/>
      <c r="B134" s="41"/>
      <c r="C134" s="42"/>
      <c r="D134" s="225" t="s">
        <v>183</v>
      </c>
      <c r="E134" s="42"/>
      <c r="F134" s="226" t="s">
        <v>296</v>
      </c>
      <c r="G134" s="42"/>
      <c r="H134" s="42"/>
      <c r="I134" s="227"/>
      <c r="J134" s="42"/>
      <c r="K134" s="42"/>
      <c r="L134" s="46"/>
      <c r="M134" s="228"/>
      <c r="N134" s="22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183</v>
      </c>
      <c r="AU134" s="18" t="s">
        <v>82</v>
      </c>
    </row>
    <row r="135" s="2" customFormat="1" ht="24.15" customHeight="1">
      <c r="A135" s="40"/>
      <c r="B135" s="41"/>
      <c r="C135" s="210" t="s">
        <v>313</v>
      </c>
      <c r="D135" s="210" t="s">
        <v>177</v>
      </c>
      <c r="E135" s="211" t="s">
        <v>314</v>
      </c>
      <c r="F135" s="212" t="s">
        <v>315</v>
      </c>
      <c r="G135" s="213" t="s">
        <v>180</v>
      </c>
      <c r="H135" s="214">
        <v>2</v>
      </c>
      <c r="I135" s="215"/>
      <c r="J135" s="216">
        <f>ROUND(I135*H135,2)</f>
        <v>0</v>
      </c>
      <c r="K135" s="217"/>
      <c r="L135" s="218"/>
      <c r="M135" s="219" t="s">
        <v>32</v>
      </c>
      <c r="N135" s="220" t="s">
        <v>46</v>
      </c>
      <c r="O135" s="86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3" t="s">
        <v>181</v>
      </c>
      <c r="AT135" s="223" t="s">
        <v>177</v>
      </c>
      <c r="AU135" s="223" t="s">
        <v>82</v>
      </c>
      <c r="AY135" s="18" t="s">
        <v>176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8" t="s">
        <v>82</v>
      </c>
      <c r="BK135" s="224">
        <f>ROUND(I135*H135,2)</f>
        <v>0</v>
      </c>
      <c r="BL135" s="18" t="s">
        <v>181</v>
      </c>
      <c r="BM135" s="223" t="s">
        <v>316</v>
      </c>
    </row>
    <row r="136" s="2" customFormat="1">
      <c r="A136" s="40"/>
      <c r="B136" s="41"/>
      <c r="C136" s="42"/>
      <c r="D136" s="225" t="s">
        <v>183</v>
      </c>
      <c r="E136" s="42"/>
      <c r="F136" s="226" t="s">
        <v>296</v>
      </c>
      <c r="G136" s="42"/>
      <c r="H136" s="42"/>
      <c r="I136" s="227"/>
      <c r="J136" s="42"/>
      <c r="K136" s="42"/>
      <c r="L136" s="46"/>
      <c r="M136" s="228"/>
      <c r="N136" s="22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183</v>
      </c>
      <c r="AU136" s="18" t="s">
        <v>82</v>
      </c>
    </row>
    <row r="137" s="2" customFormat="1" ht="24.15" customHeight="1">
      <c r="A137" s="40"/>
      <c r="B137" s="41"/>
      <c r="C137" s="210" t="s">
        <v>317</v>
      </c>
      <c r="D137" s="210" t="s">
        <v>177</v>
      </c>
      <c r="E137" s="211" t="s">
        <v>318</v>
      </c>
      <c r="F137" s="212" t="s">
        <v>319</v>
      </c>
      <c r="G137" s="213" t="s">
        <v>180</v>
      </c>
      <c r="H137" s="214">
        <v>6</v>
      </c>
      <c r="I137" s="215"/>
      <c r="J137" s="216">
        <f>ROUND(I137*H137,2)</f>
        <v>0</v>
      </c>
      <c r="K137" s="217"/>
      <c r="L137" s="218"/>
      <c r="M137" s="219" t="s">
        <v>32</v>
      </c>
      <c r="N137" s="220" t="s">
        <v>46</v>
      </c>
      <c r="O137" s="86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3" t="s">
        <v>181</v>
      </c>
      <c r="AT137" s="223" t="s">
        <v>177</v>
      </c>
      <c r="AU137" s="223" t="s">
        <v>82</v>
      </c>
      <c r="AY137" s="18" t="s">
        <v>176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82</v>
      </c>
      <c r="BK137" s="224">
        <f>ROUND(I137*H137,2)</f>
        <v>0</v>
      </c>
      <c r="BL137" s="18" t="s">
        <v>181</v>
      </c>
      <c r="BM137" s="223" t="s">
        <v>320</v>
      </c>
    </row>
    <row r="138" s="2" customFormat="1">
      <c r="A138" s="40"/>
      <c r="B138" s="41"/>
      <c r="C138" s="42"/>
      <c r="D138" s="225" t="s">
        <v>183</v>
      </c>
      <c r="E138" s="42"/>
      <c r="F138" s="226" t="s">
        <v>296</v>
      </c>
      <c r="G138" s="42"/>
      <c r="H138" s="42"/>
      <c r="I138" s="227"/>
      <c r="J138" s="42"/>
      <c r="K138" s="42"/>
      <c r="L138" s="46"/>
      <c r="M138" s="228"/>
      <c r="N138" s="22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183</v>
      </c>
      <c r="AU138" s="18" t="s">
        <v>82</v>
      </c>
    </row>
    <row r="139" s="2" customFormat="1" ht="24.15" customHeight="1">
      <c r="A139" s="40"/>
      <c r="B139" s="41"/>
      <c r="C139" s="210" t="s">
        <v>321</v>
      </c>
      <c r="D139" s="210" t="s">
        <v>177</v>
      </c>
      <c r="E139" s="211" t="s">
        <v>322</v>
      </c>
      <c r="F139" s="212" t="s">
        <v>323</v>
      </c>
      <c r="G139" s="213" t="s">
        <v>180</v>
      </c>
      <c r="H139" s="214">
        <v>1</v>
      </c>
      <c r="I139" s="215"/>
      <c r="J139" s="216">
        <f>ROUND(I139*H139,2)</f>
        <v>0</v>
      </c>
      <c r="K139" s="217"/>
      <c r="L139" s="218"/>
      <c r="M139" s="219" t="s">
        <v>32</v>
      </c>
      <c r="N139" s="220" t="s">
        <v>46</v>
      </c>
      <c r="O139" s="86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3" t="s">
        <v>181</v>
      </c>
      <c r="AT139" s="223" t="s">
        <v>177</v>
      </c>
      <c r="AU139" s="223" t="s">
        <v>82</v>
      </c>
      <c r="AY139" s="18" t="s">
        <v>176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8" t="s">
        <v>82</v>
      </c>
      <c r="BK139" s="224">
        <f>ROUND(I139*H139,2)</f>
        <v>0</v>
      </c>
      <c r="BL139" s="18" t="s">
        <v>181</v>
      </c>
      <c r="BM139" s="223" t="s">
        <v>324</v>
      </c>
    </row>
    <row r="140" s="2" customFormat="1">
      <c r="A140" s="40"/>
      <c r="B140" s="41"/>
      <c r="C140" s="42"/>
      <c r="D140" s="225" t="s">
        <v>183</v>
      </c>
      <c r="E140" s="42"/>
      <c r="F140" s="226" t="s">
        <v>296</v>
      </c>
      <c r="G140" s="42"/>
      <c r="H140" s="42"/>
      <c r="I140" s="227"/>
      <c r="J140" s="42"/>
      <c r="K140" s="42"/>
      <c r="L140" s="46"/>
      <c r="M140" s="228"/>
      <c r="N140" s="22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183</v>
      </c>
      <c r="AU140" s="18" t="s">
        <v>82</v>
      </c>
    </row>
    <row r="141" s="2" customFormat="1" ht="24.15" customHeight="1">
      <c r="A141" s="40"/>
      <c r="B141" s="41"/>
      <c r="C141" s="210" t="s">
        <v>325</v>
      </c>
      <c r="D141" s="210" t="s">
        <v>177</v>
      </c>
      <c r="E141" s="211" t="s">
        <v>326</v>
      </c>
      <c r="F141" s="212" t="s">
        <v>327</v>
      </c>
      <c r="G141" s="213" t="s">
        <v>180</v>
      </c>
      <c r="H141" s="214">
        <v>1</v>
      </c>
      <c r="I141" s="215"/>
      <c r="J141" s="216">
        <f>ROUND(I141*H141,2)</f>
        <v>0</v>
      </c>
      <c r="K141" s="217"/>
      <c r="L141" s="218"/>
      <c r="M141" s="219" t="s">
        <v>32</v>
      </c>
      <c r="N141" s="220" t="s">
        <v>46</v>
      </c>
      <c r="O141" s="86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3" t="s">
        <v>181</v>
      </c>
      <c r="AT141" s="223" t="s">
        <v>177</v>
      </c>
      <c r="AU141" s="223" t="s">
        <v>82</v>
      </c>
      <c r="AY141" s="18" t="s">
        <v>176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82</v>
      </c>
      <c r="BK141" s="224">
        <f>ROUND(I141*H141,2)</f>
        <v>0</v>
      </c>
      <c r="BL141" s="18" t="s">
        <v>181</v>
      </c>
      <c r="BM141" s="223" t="s">
        <v>328</v>
      </c>
    </row>
    <row r="142" s="2" customFormat="1">
      <c r="A142" s="40"/>
      <c r="B142" s="41"/>
      <c r="C142" s="42"/>
      <c r="D142" s="225" t="s">
        <v>183</v>
      </c>
      <c r="E142" s="42"/>
      <c r="F142" s="226" t="s">
        <v>296</v>
      </c>
      <c r="G142" s="42"/>
      <c r="H142" s="42"/>
      <c r="I142" s="227"/>
      <c r="J142" s="42"/>
      <c r="K142" s="42"/>
      <c r="L142" s="46"/>
      <c r="M142" s="228"/>
      <c r="N142" s="22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183</v>
      </c>
      <c r="AU142" s="18" t="s">
        <v>82</v>
      </c>
    </row>
    <row r="143" s="2" customFormat="1" ht="24.15" customHeight="1">
      <c r="A143" s="40"/>
      <c r="B143" s="41"/>
      <c r="C143" s="210" t="s">
        <v>329</v>
      </c>
      <c r="D143" s="210" t="s">
        <v>177</v>
      </c>
      <c r="E143" s="211" t="s">
        <v>330</v>
      </c>
      <c r="F143" s="212" t="s">
        <v>331</v>
      </c>
      <c r="G143" s="213" t="s">
        <v>180</v>
      </c>
      <c r="H143" s="214">
        <v>1</v>
      </c>
      <c r="I143" s="215"/>
      <c r="J143" s="216">
        <f>ROUND(I143*H143,2)</f>
        <v>0</v>
      </c>
      <c r="K143" s="217"/>
      <c r="L143" s="218"/>
      <c r="M143" s="219" t="s">
        <v>32</v>
      </c>
      <c r="N143" s="220" t="s">
        <v>46</v>
      </c>
      <c r="O143" s="86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3" t="s">
        <v>181</v>
      </c>
      <c r="AT143" s="223" t="s">
        <v>177</v>
      </c>
      <c r="AU143" s="223" t="s">
        <v>82</v>
      </c>
      <c r="AY143" s="18" t="s">
        <v>176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8" t="s">
        <v>82</v>
      </c>
      <c r="BK143" s="224">
        <f>ROUND(I143*H143,2)</f>
        <v>0</v>
      </c>
      <c r="BL143" s="18" t="s">
        <v>181</v>
      </c>
      <c r="BM143" s="223" t="s">
        <v>332</v>
      </c>
    </row>
    <row r="144" s="2" customFormat="1">
      <c r="A144" s="40"/>
      <c r="B144" s="41"/>
      <c r="C144" s="42"/>
      <c r="D144" s="225" t="s">
        <v>183</v>
      </c>
      <c r="E144" s="42"/>
      <c r="F144" s="226" t="s">
        <v>296</v>
      </c>
      <c r="G144" s="42"/>
      <c r="H144" s="42"/>
      <c r="I144" s="227"/>
      <c r="J144" s="42"/>
      <c r="K144" s="42"/>
      <c r="L144" s="46"/>
      <c r="M144" s="228"/>
      <c r="N144" s="22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183</v>
      </c>
      <c r="AU144" s="18" t="s">
        <v>82</v>
      </c>
    </row>
    <row r="145" s="2" customFormat="1" ht="24.15" customHeight="1">
      <c r="A145" s="40"/>
      <c r="B145" s="41"/>
      <c r="C145" s="210" t="s">
        <v>333</v>
      </c>
      <c r="D145" s="210" t="s">
        <v>177</v>
      </c>
      <c r="E145" s="211" t="s">
        <v>334</v>
      </c>
      <c r="F145" s="212" t="s">
        <v>335</v>
      </c>
      <c r="G145" s="213" t="s">
        <v>180</v>
      </c>
      <c r="H145" s="214">
        <v>1</v>
      </c>
      <c r="I145" s="215"/>
      <c r="J145" s="216">
        <f>ROUND(I145*H145,2)</f>
        <v>0</v>
      </c>
      <c r="K145" s="217"/>
      <c r="L145" s="218"/>
      <c r="M145" s="219" t="s">
        <v>32</v>
      </c>
      <c r="N145" s="220" t="s">
        <v>46</v>
      </c>
      <c r="O145" s="86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3" t="s">
        <v>181</v>
      </c>
      <c r="AT145" s="223" t="s">
        <v>177</v>
      </c>
      <c r="AU145" s="223" t="s">
        <v>82</v>
      </c>
      <c r="AY145" s="18" t="s">
        <v>176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82</v>
      </c>
      <c r="BK145" s="224">
        <f>ROUND(I145*H145,2)</f>
        <v>0</v>
      </c>
      <c r="BL145" s="18" t="s">
        <v>181</v>
      </c>
      <c r="BM145" s="223" t="s">
        <v>336</v>
      </c>
    </row>
    <row r="146" s="2" customFormat="1">
      <c r="A146" s="40"/>
      <c r="B146" s="41"/>
      <c r="C146" s="42"/>
      <c r="D146" s="225" t="s">
        <v>183</v>
      </c>
      <c r="E146" s="42"/>
      <c r="F146" s="226" t="s">
        <v>296</v>
      </c>
      <c r="G146" s="42"/>
      <c r="H146" s="42"/>
      <c r="I146" s="227"/>
      <c r="J146" s="42"/>
      <c r="K146" s="42"/>
      <c r="L146" s="46"/>
      <c r="M146" s="228"/>
      <c r="N146" s="22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8" t="s">
        <v>183</v>
      </c>
      <c r="AU146" s="18" t="s">
        <v>82</v>
      </c>
    </row>
    <row r="147" s="2" customFormat="1" ht="24.15" customHeight="1">
      <c r="A147" s="40"/>
      <c r="B147" s="41"/>
      <c r="C147" s="210" t="s">
        <v>337</v>
      </c>
      <c r="D147" s="210" t="s">
        <v>177</v>
      </c>
      <c r="E147" s="211" t="s">
        <v>338</v>
      </c>
      <c r="F147" s="212" t="s">
        <v>339</v>
      </c>
      <c r="G147" s="213" t="s">
        <v>180</v>
      </c>
      <c r="H147" s="214">
        <v>1</v>
      </c>
      <c r="I147" s="215"/>
      <c r="J147" s="216">
        <f>ROUND(I147*H147,2)</f>
        <v>0</v>
      </c>
      <c r="K147" s="217"/>
      <c r="L147" s="218"/>
      <c r="M147" s="219" t="s">
        <v>32</v>
      </c>
      <c r="N147" s="220" t="s">
        <v>46</v>
      </c>
      <c r="O147" s="86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3" t="s">
        <v>181</v>
      </c>
      <c r="AT147" s="223" t="s">
        <v>177</v>
      </c>
      <c r="AU147" s="223" t="s">
        <v>82</v>
      </c>
      <c r="AY147" s="18" t="s">
        <v>176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82</v>
      </c>
      <c r="BK147" s="224">
        <f>ROUND(I147*H147,2)</f>
        <v>0</v>
      </c>
      <c r="BL147" s="18" t="s">
        <v>181</v>
      </c>
      <c r="BM147" s="223" t="s">
        <v>340</v>
      </c>
    </row>
    <row r="148" s="2" customFormat="1">
      <c r="A148" s="40"/>
      <c r="B148" s="41"/>
      <c r="C148" s="42"/>
      <c r="D148" s="225" t="s">
        <v>183</v>
      </c>
      <c r="E148" s="42"/>
      <c r="F148" s="226" t="s">
        <v>296</v>
      </c>
      <c r="G148" s="42"/>
      <c r="H148" s="42"/>
      <c r="I148" s="227"/>
      <c r="J148" s="42"/>
      <c r="K148" s="42"/>
      <c r="L148" s="46"/>
      <c r="M148" s="228"/>
      <c r="N148" s="22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183</v>
      </c>
      <c r="AU148" s="18" t="s">
        <v>82</v>
      </c>
    </row>
    <row r="149" s="2" customFormat="1" ht="24.15" customHeight="1">
      <c r="A149" s="40"/>
      <c r="B149" s="41"/>
      <c r="C149" s="210" t="s">
        <v>341</v>
      </c>
      <c r="D149" s="210" t="s">
        <v>177</v>
      </c>
      <c r="E149" s="211" t="s">
        <v>342</v>
      </c>
      <c r="F149" s="212" t="s">
        <v>343</v>
      </c>
      <c r="G149" s="213" t="s">
        <v>180</v>
      </c>
      <c r="H149" s="214">
        <v>2</v>
      </c>
      <c r="I149" s="215"/>
      <c r="J149" s="216">
        <f>ROUND(I149*H149,2)</f>
        <v>0</v>
      </c>
      <c r="K149" s="217"/>
      <c r="L149" s="218"/>
      <c r="M149" s="219" t="s">
        <v>32</v>
      </c>
      <c r="N149" s="220" t="s">
        <v>46</v>
      </c>
      <c r="O149" s="86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3" t="s">
        <v>181</v>
      </c>
      <c r="AT149" s="223" t="s">
        <v>177</v>
      </c>
      <c r="AU149" s="223" t="s">
        <v>82</v>
      </c>
      <c r="AY149" s="18" t="s">
        <v>176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82</v>
      </c>
      <c r="BK149" s="224">
        <f>ROUND(I149*H149,2)</f>
        <v>0</v>
      </c>
      <c r="BL149" s="18" t="s">
        <v>181</v>
      </c>
      <c r="BM149" s="223" t="s">
        <v>344</v>
      </c>
    </row>
    <row r="150" s="2" customFormat="1">
      <c r="A150" s="40"/>
      <c r="B150" s="41"/>
      <c r="C150" s="42"/>
      <c r="D150" s="225" t="s">
        <v>183</v>
      </c>
      <c r="E150" s="42"/>
      <c r="F150" s="226" t="s">
        <v>296</v>
      </c>
      <c r="G150" s="42"/>
      <c r="H150" s="42"/>
      <c r="I150" s="227"/>
      <c r="J150" s="42"/>
      <c r="K150" s="42"/>
      <c r="L150" s="46"/>
      <c r="M150" s="228"/>
      <c r="N150" s="22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183</v>
      </c>
      <c r="AU150" s="18" t="s">
        <v>82</v>
      </c>
    </row>
    <row r="151" s="2" customFormat="1" ht="24.15" customHeight="1">
      <c r="A151" s="40"/>
      <c r="B151" s="41"/>
      <c r="C151" s="210" t="s">
        <v>345</v>
      </c>
      <c r="D151" s="210" t="s">
        <v>177</v>
      </c>
      <c r="E151" s="211" t="s">
        <v>346</v>
      </c>
      <c r="F151" s="212" t="s">
        <v>347</v>
      </c>
      <c r="G151" s="213" t="s">
        <v>180</v>
      </c>
      <c r="H151" s="214">
        <v>1</v>
      </c>
      <c r="I151" s="215"/>
      <c r="J151" s="216">
        <f>ROUND(I151*H151,2)</f>
        <v>0</v>
      </c>
      <c r="K151" s="217"/>
      <c r="L151" s="218"/>
      <c r="M151" s="219" t="s">
        <v>32</v>
      </c>
      <c r="N151" s="220" t="s">
        <v>46</v>
      </c>
      <c r="O151" s="86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3" t="s">
        <v>181</v>
      </c>
      <c r="AT151" s="223" t="s">
        <v>177</v>
      </c>
      <c r="AU151" s="223" t="s">
        <v>82</v>
      </c>
      <c r="AY151" s="18" t="s">
        <v>176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82</v>
      </c>
      <c r="BK151" s="224">
        <f>ROUND(I151*H151,2)</f>
        <v>0</v>
      </c>
      <c r="BL151" s="18" t="s">
        <v>181</v>
      </c>
      <c r="BM151" s="223" t="s">
        <v>348</v>
      </c>
    </row>
    <row r="152" s="2" customFormat="1">
      <c r="A152" s="40"/>
      <c r="B152" s="41"/>
      <c r="C152" s="42"/>
      <c r="D152" s="225" t="s">
        <v>183</v>
      </c>
      <c r="E152" s="42"/>
      <c r="F152" s="226" t="s">
        <v>296</v>
      </c>
      <c r="G152" s="42"/>
      <c r="H152" s="42"/>
      <c r="I152" s="227"/>
      <c r="J152" s="42"/>
      <c r="K152" s="42"/>
      <c r="L152" s="46"/>
      <c r="M152" s="228"/>
      <c r="N152" s="22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183</v>
      </c>
      <c r="AU152" s="18" t="s">
        <v>82</v>
      </c>
    </row>
    <row r="153" s="2" customFormat="1" ht="24.15" customHeight="1">
      <c r="A153" s="40"/>
      <c r="B153" s="41"/>
      <c r="C153" s="210" t="s">
        <v>349</v>
      </c>
      <c r="D153" s="210" t="s">
        <v>177</v>
      </c>
      <c r="E153" s="211" t="s">
        <v>350</v>
      </c>
      <c r="F153" s="212" t="s">
        <v>351</v>
      </c>
      <c r="G153" s="213" t="s">
        <v>180</v>
      </c>
      <c r="H153" s="214">
        <v>1</v>
      </c>
      <c r="I153" s="215"/>
      <c r="J153" s="216">
        <f>ROUND(I153*H153,2)</f>
        <v>0</v>
      </c>
      <c r="K153" s="217"/>
      <c r="L153" s="218"/>
      <c r="M153" s="219" t="s">
        <v>32</v>
      </c>
      <c r="N153" s="220" t="s">
        <v>46</v>
      </c>
      <c r="O153" s="86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3" t="s">
        <v>181</v>
      </c>
      <c r="AT153" s="223" t="s">
        <v>177</v>
      </c>
      <c r="AU153" s="223" t="s">
        <v>82</v>
      </c>
      <c r="AY153" s="18" t="s">
        <v>176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82</v>
      </c>
      <c r="BK153" s="224">
        <f>ROUND(I153*H153,2)</f>
        <v>0</v>
      </c>
      <c r="BL153" s="18" t="s">
        <v>181</v>
      </c>
      <c r="BM153" s="223" t="s">
        <v>352</v>
      </c>
    </row>
    <row r="154" s="2" customFormat="1">
      <c r="A154" s="40"/>
      <c r="B154" s="41"/>
      <c r="C154" s="42"/>
      <c r="D154" s="225" t="s">
        <v>183</v>
      </c>
      <c r="E154" s="42"/>
      <c r="F154" s="226" t="s">
        <v>296</v>
      </c>
      <c r="G154" s="42"/>
      <c r="H154" s="42"/>
      <c r="I154" s="227"/>
      <c r="J154" s="42"/>
      <c r="K154" s="42"/>
      <c r="L154" s="46"/>
      <c r="M154" s="228"/>
      <c r="N154" s="22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183</v>
      </c>
      <c r="AU154" s="18" t="s">
        <v>82</v>
      </c>
    </row>
    <row r="155" s="2" customFormat="1" ht="21.75" customHeight="1">
      <c r="A155" s="40"/>
      <c r="B155" s="41"/>
      <c r="C155" s="210" t="s">
        <v>353</v>
      </c>
      <c r="D155" s="210" t="s">
        <v>177</v>
      </c>
      <c r="E155" s="211" t="s">
        <v>354</v>
      </c>
      <c r="F155" s="212" t="s">
        <v>355</v>
      </c>
      <c r="G155" s="213" t="s">
        <v>180</v>
      </c>
      <c r="H155" s="214">
        <v>4</v>
      </c>
      <c r="I155" s="215"/>
      <c r="J155" s="216">
        <f>ROUND(I155*H155,2)</f>
        <v>0</v>
      </c>
      <c r="K155" s="217"/>
      <c r="L155" s="218"/>
      <c r="M155" s="219" t="s">
        <v>32</v>
      </c>
      <c r="N155" s="220" t="s">
        <v>46</v>
      </c>
      <c r="O155" s="86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3" t="s">
        <v>181</v>
      </c>
      <c r="AT155" s="223" t="s">
        <v>177</v>
      </c>
      <c r="AU155" s="223" t="s">
        <v>82</v>
      </c>
      <c r="AY155" s="18" t="s">
        <v>176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8" t="s">
        <v>82</v>
      </c>
      <c r="BK155" s="224">
        <f>ROUND(I155*H155,2)</f>
        <v>0</v>
      </c>
      <c r="BL155" s="18" t="s">
        <v>181</v>
      </c>
      <c r="BM155" s="223" t="s">
        <v>356</v>
      </c>
    </row>
    <row r="156" s="2" customFormat="1">
      <c r="A156" s="40"/>
      <c r="B156" s="41"/>
      <c r="C156" s="42"/>
      <c r="D156" s="225" t="s">
        <v>183</v>
      </c>
      <c r="E156" s="42"/>
      <c r="F156" s="226" t="s">
        <v>357</v>
      </c>
      <c r="G156" s="42"/>
      <c r="H156" s="42"/>
      <c r="I156" s="227"/>
      <c r="J156" s="42"/>
      <c r="K156" s="42"/>
      <c r="L156" s="46"/>
      <c r="M156" s="228"/>
      <c r="N156" s="22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183</v>
      </c>
      <c r="AU156" s="18" t="s">
        <v>82</v>
      </c>
    </row>
    <row r="157" s="2" customFormat="1" ht="21.75" customHeight="1">
      <c r="A157" s="40"/>
      <c r="B157" s="41"/>
      <c r="C157" s="210" t="s">
        <v>358</v>
      </c>
      <c r="D157" s="210" t="s">
        <v>177</v>
      </c>
      <c r="E157" s="211" t="s">
        <v>359</v>
      </c>
      <c r="F157" s="212" t="s">
        <v>360</v>
      </c>
      <c r="G157" s="213" t="s">
        <v>180</v>
      </c>
      <c r="H157" s="214">
        <v>1</v>
      </c>
      <c r="I157" s="215"/>
      <c r="J157" s="216">
        <f>ROUND(I157*H157,2)</f>
        <v>0</v>
      </c>
      <c r="K157" s="217"/>
      <c r="L157" s="218"/>
      <c r="M157" s="219" t="s">
        <v>32</v>
      </c>
      <c r="N157" s="220" t="s">
        <v>46</v>
      </c>
      <c r="O157" s="86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3" t="s">
        <v>181</v>
      </c>
      <c r="AT157" s="223" t="s">
        <v>177</v>
      </c>
      <c r="AU157" s="223" t="s">
        <v>82</v>
      </c>
      <c r="AY157" s="18" t="s">
        <v>176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82</v>
      </c>
      <c r="BK157" s="224">
        <f>ROUND(I157*H157,2)</f>
        <v>0</v>
      </c>
      <c r="BL157" s="18" t="s">
        <v>181</v>
      </c>
      <c r="BM157" s="223" t="s">
        <v>361</v>
      </c>
    </row>
    <row r="158" s="2" customFormat="1">
      <c r="A158" s="40"/>
      <c r="B158" s="41"/>
      <c r="C158" s="42"/>
      <c r="D158" s="225" t="s">
        <v>183</v>
      </c>
      <c r="E158" s="42"/>
      <c r="F158" s="226" t="s">
        <v>362</v>
      </c>
      <c r="G158" s="42"/>
      <c r="H158" s="42"/>
      <c r="I158" s="227"/>
      <c r="J158" s="42"/>
      <c r="K158" s="42"/>
      <c r="L158" s="46"/>
      <c r="M158" s="228"/>
      <c r="N158" s="22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183</v>
      </c>
      <c r="AU158" s="18" t="s">
        <v>82</v>
      </c>
    </row>
    <row r="159" s="2" customFormat="1" ht="24.15" customHeight="1">
      <c r="A159" s="40"/>
      <c r="B159" s="41"/>
      <c r="C159" s="210" t="s">
        <v>363</v>
      </c>
      <c r="D159" s="210" t="s">
        <v>177</v>
      </c>
      <c r="E159" s="211" t="s">
        <v>364</v>
      </c>
      <c r="F159" s="212" t="s">
        <v>365</v>
      </c>
      <c r="G159" s="213" t="s">
        <v>180</v>
      </c>
      <c r="H159" s="214">
        <v>2</v>
      </c>
      <c r="I159" s="215"/>
      <c r="J159" s="216">
        <f>ROUND(I159*H159,2)</f>
        <v>0</v>
      </c>
      <c r="K159" s="217"/>
      <c r="L159" s="218"/>
      <c r="M159" s="219" t="s">
        <v>32</v>
      </c>
      <c r="N159" s="220" t="s">
        <v>46</v>
      </c>
      <c r="O159" s="86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3" t="s">
        <v>181</v>
      </c>
      <c r="AT159" s="223" t="s">
        <v>177</v>
      </c>
      <c r="AU159" s="223" t="s">
        <v>82</v>
      </c>
      <c r="AY159" s="18" t="s">
        <v>176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82</v>
      </c>
      <c r="BK159" s="224">
        <f>ROUND(I159*H159,2)</f>
        <v>0</v>
      </c>
      <c r="BL159" s="18" t="s">
        <v>181</v>
      </c>
      <c r="BM159" s="223" t="s">
        <v>366</v>
      </c>
    </row>
    <row r="160" s="2" customFormat="1">
      <c r="A160" s="40"/>
      <c r="B160" s="41"/>
      <c r="C160" s="42"/>
      <c r="D160" s="225" t="s">
        <v>183</v>
      </c>
      <c r="E160" s="42"/>
      <c r="F160" s="226" t="s">
        <v>367</v>
      </c>
      <c r="G160" s="42"/>
      <c r="H160" s="42"/>
      <c r="I160" s="227"/>
      <c r="J160" s="42"/>
      <c r="K160" s="42"/>
      <c r="L160" s="46"/>
      <c r="M160" s="228"/>
      <c r="N160" s="22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183</v>
      </c>
      <c r="AU160" s="18" t="s">
        <v>82</v>
      </c>
    </row>
    <row r="161" s="2" customFormat="1" ht="16.5" customHeight="1">
      <c r="A161" s="40"/>
      <c r="B161" s="41"/>
      <c r="C161" s="210" t="s">
        <v>368</v>
      </c>
      <c r="D161" s="210" t="s">
        <v>177</v>
      </c>
      <c r="E161" s="211" t="s">
        <v>369</v>
      </c>
      <c r="F161" s="212" t="s">
        <v>370</v>
      </c>
      <c r="G161" s="213" t="s">
        <v>180</v>
      </c>
      <c r="H161" s="214">
        <v>3</v>
      </c>
      <c r="I161" s="215"/>
      <c r="J161" s="216">
        <f>ROUND(I161*H161,2)</f>
        <v>0</v>
      </c>
      <c r="K161" s="217"/>
      <c r="L161" s="218"/>
      <c r="M161" s="219" t="s">
        <v>32</v>
      </c>
      <c r="N161" s="220" t="s">
        <v>46</v>
      </c>
      <c r="O161" s="86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3" t="s">
        <v>181</v>
      </c>
      <c r="AT161" s="223" t="s">
        <v>177</v>
      </c>
      <c r="AU161" s="223" t="s">
        <v>82</v>
      </c>
      <c r="AY161" s="18" t="s">
        <v>176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82</v>
      </c>
      <c r="BK161" s="224">
        <f>ROUND(I161*H161,2)</f>
        <v>0</v>
      </c>
      <c r="BL161" s="18" t="s">
        <v>181</v>
      </c>
      <c r="BM161" s="223" t="s">
        <v>371</v>
      </c>
    </row>
    <row r="162" s="2" customFormat="1">
      <c r="A162" s="40"/>
      <c r="B162" s="41"/>
      <c r="C162" s="42"/>
      <c r="D162" s="225" t="s">
        <v>183</v>
      </c>
      <c r="E162" s="42"/>
      <c r="F162" s="226" t="s">
        <v>372</v>
      </c>
      <c r="G162" s="42"/>
      <c r="H162" s="42"/>
      <c r="I162" s="227"/>
      <c r="J162" s="42"/>
      <c r="K162" s="42"/>
      <c r="L162" s="46"/>
      <c r="M162" s="228"/>
      <c r="N162" s="22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183</v>
      </c>
      <c r="AU162" s="18" t="s">
        <v>82</v>
      </c>
    </row>
    <row r="163" s="2" customFormat="1" ht="24.15" customHeight="1">
      <c r="A163" s="40"/>
      <c r="B163" s="41"/>
      <c r="C163" s="210" t="s">
        <v>373</v>
      </c>
      <c r="D163" s="210" t="s">
        <v>177</v>
      </c>
      <c r="E163" s="211" t="s">
        <v>374</v>
      </c>
      <c r="F163" s="212" t="s">
        <v>375</v>
      </c>
      <c r="G163" s="213" t="s">
        <v>180</v>
      </c>
      <c r="H163" s="214">
        <v>1</v>
      </c>
      <c r="I163" s="215"/>
      <c r="J163" s="216">
        <f>ROUND(I163*H163,2)</f>
        <v>0</v>
      </c>
      <c r="K163" s="217"/>
      <c r="L163" s="218"/>
      <c r="M163" s="219" t="s">
        <v>32</v>
      </c>
      <c r="N163" s="220" t="s">
        <v>46</v>
      </c>
      <c r="O163" s="86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3" t="s">
        <v>181</v>
      </c>
      <c r="AT163" s="223" t="s">
        <v>177</v>
      </c>
      <c r="AU163" s="223" t="s">
        <v>82</v>
      </c>
      <c r="AY163" s="18" t="s">
        <v>176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82</v>
      </c>
      <c r="BK163" s="224">
        <f>ROUND(I163*H163,2)</f>
        <v>0</v>
      </c>
      <c r="BL163" s="18" t="s">
        <v>181</v>
      </c>
      <c r="BM163" s="223" t="s">
        <v>376</v>
      </c>
    </row>
    <row r="164" s="2" customFormat="1">
      <c r="A164" s="40"/>
      <c r="B164" s="41"/>
      <c r="C164" s="42"/>
      <c r="D164" s="225" t="s">
        <v>183</v>
      </c>
      <c r="E164" s="42"/>
      <c r="F164" s="226" t="s">
        <v>377</v>
      </c>
      <c r="G164" s="42"/>
      <c r="H164" s="42"/>
      <c r="I164" s="227"/>
      <c r="J164" s="42"/>
      <c r="K164" s="42"/>
      <c r="L164" s="46"/>
      <c r="M164" s="228"/>
      <c r="N164" s="22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183</v>
      </c>
      <c r="AU164" s="18" t="s">
        <v>82</v>
      </c>
    </row>
    <row r="165" s="2" customFormat="1" ht="16.5" customHeight="1">
      <c r="A165" s="40"/>
      <c r="B165" s="41"/>
      <c r="C165" s="210" t="s">
        <v>378</v>
      </c>
      <c r="D165" s="210" t="s">
        <v>177</v>
      </c>
      <c r="E165" s="211" t="s">
        <v>379</v>
      </c>
      <c r="F165" s="212" t="s">
        <v>380</v>
      </c>
      <c r="G165" s="213" t="s">
        <v>180</v>
      </c>
      <c r="H165" s="214">
        <v>1</v>
      </c>
      <c r="I165" s="215"/>
      <c r="J165" s="216">
        <f>ROUND(I165*H165,2)</f>
        <v>0</v>
      </c>
      <c r="K165" s="217"/>
      <c r="L165" s="218"/>
      <c r="M165" s="219" t="s">
        <v>32</v>
      </c>
      <c r="N165" s="220" t="s">
        <v>46</v>
      </c>
      <c r="O165" s="86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3" t="s">
        <v>181</v>
      </c>
      <c r="AT165" s="223" t="s">
        <v>177</v>
      </c>
      <c r="AU165" s="223" t="s">
        <v>82</v>
      </c>
      <c r="AY165" s="18" t="s">
        <v>176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8" t="s">
        <v>82</v>
      </c>
      <c r="BK165" s="224">
        <f>ROUND(I165*H165,2)</f>
        <v>0</v>
      </c>
      <c r="BL165" s="18" t="s">
        <v>181</v>
      </c>
      <c r="BM165" s="223" t="s">
        <v>381</v>
      </c>
    </row>
    <row r="166" s="2" customFormat="1" ht="16.5" customHeight="1">
      <c r="A166" s="40"/>
      <c r="B166" s="41"/>
      <c r="C166" s="210" t="s">
        <v>382</v>
      </c>
      <c r="D166" s="210" t="s">
        <v>177</v>
      </c>
      <c r="E166" s="211" t="s">
        <v>383</v>
      </c>
      <c r="F166" s="212" t="s">
        <v>384</v>
      </c>
      <c r="G166" s="213" t="s">
        <v>180</v>
      </c>
      <c r="H166" s="214">
        <v>11</v>
      </c>
      <c r="I166" s="215"/>
      <c r="J166" s="216">
        <f>ROUND(I166*H166,2)</f>
        <v>0</v>
      </c>
      <c r="K166" s="217"/>
      <c r="L166" s="218"/>
      <c r="M166" s="219" t="s">
        <v>32</v>
      </c>
      <c r="N166" s="220" t="s">
        <v>46</v>
      </c>
      <c r="O166" s="86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3" t="s">
        <v>181</v>
      </c>
      <c r="AT166" s="223" t="s">
        <v>177</v>
      </c>
      <c r="AU166" s="223" t="s">
        <v>82</v>
      </c>
      <c r="AY166" s="18" t="s">
        <v>176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82</v>
      </c>
      <c r="BK166" s="224">
        <f>ROUND(I166*H166,2)</f>
        <v>0</v>
      </c>
      <c r="BL166" s="18" t="s">
        <v>181</v>
      </c>
      <c r="BM166" s="223" t="s">
        <v>385</v>
      </c>
    </row>
    <row r="167" s="2" customFormat="1" ht="16.5" customHeight="1">
      <c r="A167" s="40"/>
      <c r="B167" s="41"/>
      <c r="C167" s="210" t="s">
        <v>386</v>
      </c>
      <c r="D167" s="210" t="s">
        <v>177</v>
      </c>
      <c r="E167" s="211" t="s">
        <v>387</v>
      </c>
      <c r="F167" s="212" t="s">
        <v>388</v>
      </c>
      <c r="G167" s="213" t="s">
        <v>180</v>
      </c>
      <c r="H167" s="214">
        <v>8</v>
      </c>
      <c r="I167" s="215"/>
      <c r="J167" s="216">
        <f>ROUND(I167*H167,2)</f>
        <v>0</v>
      </c>
      <c r="K167" s="217"/>
      <c r="L167" s="218"/>
      <c r="M167" s="219" t="s">
        <v>32</v>
      </c>
      <c r="N167" s="220" t="s">
        <v>46</v>
      </c>
      <c r="O167" s="86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3" t="s">
        <v>181</v>
      </c>
      <c r="AT167" s="223" t="s">
        <v>177</v>
      </c>
      <c r="AU167" s="223" t="s">
        <v>82</v>
      </c>
      <c r="AY167" s="18" t="s">
        <v>176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8" t="s">
        <v>82</v>
      </c>
      <c r="BK167" s="224">
        <f>ROUND(I167*H167,2)</f>
        <v>0</v>
      </c>
      <c r="BL167" s="18" t="s">
        <v>181</v>
      </c>
      <c r="BM167" s="223" t="s">
        <v>389</v>
      </c>
    </row>
    <row r="168" s="2" customFormat="1" ht="16.5" customHeight="1">
      <c r="A168" s="40"/>
      <c r="B168" s="41"/>
      <c r="C168" s="230" t="s">
        <v>390</v>
      </c>
      <c r="D168" s="230" t="s">
        <v>201</v>
      </c>
      <c r="E168" s="231" t="s">
        <v>391</v>
      </c>
      <c r="F168" s="232" t="s">
        <v>392</v>
      </c>
      <c r="G168" s="233" t="s">
        <v>180</v>
      </c>
      <c r="H168" s="234">
        <v>4</v>
      </c>
      <c r="I168" s="235"/>
      <c r="J168" s="236">
        <f>ROUND(I168*H168,2)</f>
        <v>0</v>
      </c>
      <c r="K168" s="237"/>
      <c r="L168" s="46"/>
      <c r="M168" s="238" t="s">
        <v>32</v>
      </c>
      <c r="N168" s="239" t="s">
        <v>46</v>
      </c>
      <c r="O168" s="86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3" t="s">
        <v>204</v>
      </c>
      <c r="AT168" s="223" t="s">
        <v>201</v>
      </c>
      <c r="AU168" s="223" t="s">
        <v>82</v>
      </c>
      <c r="AY168" s="18" t="s">
        <v>176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8" t="s">
        <v>82</v>
      </c>
      <c r="BK168" s="224">
        <f>ROUND(I168*H168,2)</f>
        <v>0</v>
      </c>
      <c r="BL168" s="18" t="s">
        <v>204</v>
      </c>
      <c r="BM168" s="223" t="s">
        <v>393</v>
      </c>
    </row>
    <row r="169" s="2" customFormat="1" ht="16.5" customHeight="1">
      <c r="A169" s="40"/>
      <c r="B169" s="41"/>
      <c r="C169" s="230" t="s">
        <v>394</v>
      </c>
      <c r="D169" s="230" t="s">
        <v>201</v>
      </c>
      <c r="E169" s="231" t="s">
        <v>395</v>
      </c>
      <c r="F169" s="232" t="s">
        <v>396</v>
      </c>
      <c r="G169" s="233" t="s">
        <v>180</v>
      </c>
      <c r="H169" s="234">
        <v>2</v>
      </c>
      <c r="I169" s="235"/>
      <c r="J169" s="236">
        <f>ROUND(I169*H169,2)</f>
        <v>0</v>
      </c>
      <c r="K169" s="237"/>
      <c r="L169" s="46"/>
      <c r="M169" s="238" t="s">
        <v>32</v>
      </c>
      <c r="N169" s="239" t="s">
        <v>46</v>
      </c>
      <c r="O169" s="86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3" t="s">
        <v>204</v>
      </c>
      <c r="AT169" s="223" t="s">
        <v>201</v>
      </c>
      <c r="AU169" s="223" t="s">
        <v>82</v>
      </c>
      <c r="AY169" s="18" t="s">
        <v>176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8" t="s">
        <v>82</v>
      </c>
      <c r="BK169" s="224">
        <f>ROUND(I169*H169,2)</f>
        <v>0</v>
      </c>
      <c r="BL169" s="18" t="s">
        <v>204</v>
      </c>
      <c r="BM169" s="223" t="s">
        <v>397</v>
      </c>
    </row>
    <row r="170" s="2" customFormat="1" ht="16.5" customHeight="1">
      <c r="A170" s="40"/>
      <c r="B170" s="41"/>
      <c r="C170" s="210" t="s">
        <v>398</v>
      </c>
      <c r="D170" s="210" t="s">
        <v>177</v>
      </c>
      <c r="E170" s="211" t="s">
        <v>399</v>
      </c>
      <c r="F170" s="212" t="s">
        <v>400</v>
      </c>
      <c r="G170" s="213" t="s">
        <v>180</v>
      </c>
      <c r="H170" s="214">
        <v>1</v>
      </c>
      <c r="I170" s="215"/>
      <c r="J170" s="216">
        <f>ROUND(I170*H170,2)</f>
        <v>0</v>
      </c>
      <c r="K170" s="217"/>
      <c r="L170" s="218"/>
      <c r="M170" s="219" t="s">
        <v>32</v>
      </c>
      <c r="N170" s="220" t="s">
        <v>46</v>
      </c>
      <c r="O170" s="86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3" t="s">
        <v>181</v>
      </c>
      <c r="AT170" s="223" t="s">
        <v>177</v>
      </c>
      <c r="AU170" s="223" t="s">
        <v>82</v>
      </c>
      <c r="AY170" s="18" t="s">
        <v>176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82</v>
      </c>
      <c r="BK170" s="224">
        <f>ROUND(I170*H170,2)</f>
        <v>0</v>
      </c>
      <c r="BL170" s="18" t="s">
        <v>181</v>
      </c>
      <c r="BM170" s="223" t="s">
        <v>401</v>
      </c>
    </row>
    <row r="171" s="2" customFormat="1" ht="24.15" customHeight="1">
      <c r="A171" s="40"/>
      <c r="B171" s="41"/>
      <c r="C171" s="230" t="s">
        <v>402</v>
      </c>
      <c r="D171" s="230" t="s">
        <v>201</v>
      </c>
      <c r="E171" s="231" t="s">
        <v>1174</v>
      </c>
      <c r="F171" s="232" t="s">
        <v>1175</v>
      </c>
      <c r="G171" s="233" t="s">
        <v>1176</v>
      </c>
      <c r="H171" s="234">
        <v>55</v>
      </c>
      <c r="I171" s="235"/>
      <c r="J171" s="236">
        <f>ROUND(I171*H171,2)</f>
        <v>0</v>
      </c>
      <c r="K171" s="237"/>
      <c r="L171" s="46"/>
      <c r="M171" s="238" t="s">
        <v>32</v>
      </c>
      <c r="N171" s="239" t="s">
        <v>46</v>
      </c>
      <c r="O171" s="86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3" t="s">
        <v>204</v>
      </c>
      <c r="AT171" s="223" t="s">
        <v>201</v>
      </c>
      <c r="AU171" s="223" t="s">
        <v>82</v>
      </c>
      <c r="AY171" s="18" t="s">
        <v>176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82</v>
      </c>
      <c r="BK171" s="224">
        <f>ROUND(I171*H171,2)</f>
        <v>0</v>
      </c>
      <c r="BL171" s="18" t="s">
        <v>204</v>
      </c>
      <c r="BM171" s="223" t="s">
        <v>1177</v>
      </c>
    </row>
    <row r="172" s="2" customFormat="1" ht="16.5" customHeight="1">
      <c r="A172" s="40"/>
      <c r="B172" s="41"/>
      <c r="C172" s="230" t="s">
        <v>406</v>
      </c>
      <c r="D172" s="230" t="s">
        <v>201</v>
      </c>
      <c r="E172" s="231" t="s">
        <v>403</v>
      </c>
      <c r="F172" s="232" t="s">
        <v>404</v>
      </c>
      <c r="G172" s="233" t="s">
        <v>180</v>
      </c>
      <c r="H172" s="234">
        <v>1</v>
      </c>
      <c r="I172" s="235"/>
      <c r="J172" s="236">
        <f>ROUND(I172*H172,2)</f>
        <v>0</v>
      </c>
      <c r="K172" s="237"/>
      <c r="L172" s="46"/>
      <c r="M172" s="238" t="s">
        <v>32</v>
      </c>
      <c r="N172" s="239" t="s">
        <v>46</v>
      </c>
      <c r="O172" s="86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3" t="s">
        <v>204</v>
      </c>
      <c r="AT172" s="223" t="s">
        <v>201</v>
      </c>
      <c r="AU172" s="223" t="s">
        <v>82</v>
      </c>
      <c r="AY172" s="18" t="s">
        <v>176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82</v>
      </c>
      <c r="BK172" s="224">
        <f>ROUND(I172*H172,2)</f>
        <v>0</v>
      </c>
      <c r="BL172" s="18" t="s">
        <v>204</v>
      </c>
      <c r="BM172" s="223" t="s">
        <v>405</v>
      </c>
    </row>
    <row r="173" s="2" customFormat="1" ht="24.15" customHeight="1">
      <c r="A173" s="40"/>
      <c r="B173" s="41"/>
      <c r="C173" s="210" t="s">
        <v>410</v>
      </c>
      <c r="D173" s="210" t="s">
        <v>177</v>
      </c>
      <c r="E173" s="211" t="s">
        <v>407</v>
      </c>
      <c r="F173" s="212" t="s">
        <v>408</v>
      </c>
      <c r="G173" s="213" t="s">
        <v>180</v>
      </c>
      <c r="H173" s="214">
        <v>1</v>
      </c>
      <c r="I173" s="215"/>
      <c r="J173" s="216">
        <f>ROUND(I173*H173,2)</f>
        <v>0</v>
      </c>
      <c r="K173" s="217"/>
      <c r="L173" s="218"/>
      <c r="M173" s="219" t="s">
        <v>32</v>
      </c>
      <c r="N173" s="220" t="s">
        <v>46</v>
      </c>
      <c r="O173" s="86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3" t="s">
        <v>181</v>
      </c>
      <c r="AT173" s="223" t="s">
        <v>177</v>
      </c>
      <c r="AU173" s="223" t="s">
        <v>82</v>
      </c>
      <c r="AY173" s="18" t="s">
        <v>176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8" t="s">
        <v>82</v>
      </c>
      <c r="BK173" s="224">
        <f>ROUND(I173*H173,2)</f>
        <v>0</v>
      </c>
      <c r="BL173" s="18" t="s">
        <v>181</v>
      </c>
      <c r="BM173" s="223" t="s">
        <v>409</v>
      </c>
    </row>
    <row r="174" s="2" customFormat="1" ht="16.5" customHeight="1">
      <c r="A174" s="40"/>
      <c r="B174" s="41"/>
      <c r="C174" s="230" t="s">
        <v>414</v>
      </c>
      <c r="D174" s="230" t="s">
        <v>201</v>
      </c>
      <c r="E174" s="231" t="s">
        <v>411</v>
      </c>
      <c r="F174" s="232" t="s">
        <v>412</v>
      </c>
      <c r="G174" s="233" t="s">
        <v>180</v>
      </c>
      <c r="H174" s="234">
        <v>1</v>
      </c>
      <c r="I174" s="235"/>
      <c r="J174" s="236">
        <f>ROUND(I174*H174,2)</f>
        <v>0</v>
      </c>
      <c r="K174" s="237"/>
      <c r="L174" s="46"/>
      <c r="M174" s="238" t="s">
        <v>32</v>
      </c>
      <c r="N174" s="239" t="s">
        <v>46</v>
      </c>
      <c r="O174" s="86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3" t="s">
        <v>204</v>
      </c>
      <c r="AT174" s="223" t="s">
        <v>201</v>
      </c>
      <c r="AU174" s="223" t="s">
        <v>82</v>
      </c>
      <c r="AY174" s="18" t="s">
        <v>176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8" t="s">
        <v>82</v>
      </c>
      <c r="BK174" s="224">
        <f>ROUND(I174*H174,2)</f>
        <v>0</v>
      </c>
      <c r="BL174" s="18" t="s">
        <v>204</v>
      </c>
      <c r="BM174" s="223" t="s">
        <v>413</v>
      </c>
    </row>
    <row r="175" s="2" customFormat="1" ht="21.75" customHeight="1">
      <c r="A175" s="40"/>
      <c r="B175" s="41"/>
      <c r="C175" s="210" t="s">
        <v>418</v>
      </c>
      <c r="D175" s="210" t="s">
        <v>177</v>
      </c>
      <c r="E175" s="211" t="s">
        <v>415</v>
      </c>
      <c r="F175" s="212" t="s">
        <v>416</v>
      </c>
      <c r="G175" s="213" t="s">
        <v>180</v>
      </c>
      <c r="H175" s="214">
        <v>1</v>
      </c>
      <c r="I175" s="215"/>
      <c r="J175" s="216">
        <f>ROUND(I175*H175,2)</f>
        <v>0</v>
      </c>
      <c r="K175" s="217"/>
      <c r="L175" s="218"/>
      <c r="M175" s="219" t="s">
        <v>32</v>
      </c>
      <c r="N175" s="220" t="s">
        <v>46</v>
      </c>
      <c r="O175" s="86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3" t="s">
        <v>181</v>
      </c>
      <c r="AT175" s="223" t="s">
        <v>177</v>
      </c>
      <c r="AU175" s="223" t="s">
        <v>82</v>
      </c>
      <c r="AY175" s="18" t="s">
        <v>176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82</v>
      </c>
      <c r="BK175" s="224">
        <f>ROUND(I175*H175,2)</f>
        <v>0</v>
      </c>
      <c r="BL175" s="18" t="s">
        <v>181</v>
      </c>
      <c r="BM175" s="223" t="s">
        <v>417</v>
      </c>
    </row>
    <row r="176" s="2" customFormat="1" ht="33" customHeight="1">
      <c r="A176" s="40"/>
      <c r="B176" s="41"/>
      <c r="C176" s="210" t="s">
        <v>422</v>
      </c>
      <c r="D176" s="210" t="s">
        <v>177</v>
      </c>
      <c r="E176" s="211" t="s">
        <v>423</v>
      </c>
      <c r="F176" s="212" t="s">
        <v>424</v>
      </c>
      <c r="G176" s="213" t="s">
        <v>180</v>
      </c>
      <c r="H176" s="214">
        <v>6</v>
      </c>
      <c r="I176" s="215"/>
      <c r="J176" s="216">
        <f>ROUND(I176*H176,2)</f>
        <v>0</v>
      </c>
      <c r="K176" s="217"/>
      <c r="L176" s="218"/>
      <c r="M176" s="219" t="s">
        <v>32</v>
      </c>
      <c r="N176" s="220" t="s">
        <v>46</v>
      </c>
      <c r="O176" s="86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3" t="s">
        <v>181</v>
      </c>
      <c r="AT176" s="223" t="s">
        <v>177</v>
      </c>
      <c r="AU176" s="223" t="s">
        <v>82</v>
      </c>
      <c r="AY176" s="18" t="s">
        <v>176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82</v>
      </c>
      <c r="BK176" s="224">
        <f>ROUND(I176*H176,2)</f>
        <v>0</v>
      </c>
      <c r="BL176" s="18" t="s">
        <v>181</v>
      </c>
      <c r="BM176" s="223" t="s">
        <v>425</v>
      </c>
    </row>
    <row r="177" s="2" customFormat="1">
      <c r="A177" s="40"/>
      <c r="B177" s="41"/>
      <c r="C177" s="42"/>
      <c r="D177" s="225" t="s">
        <v>183</v>
      </c>
      <c r="E177" s="42"/>
      <c r="F177" s="226" t="s">
        <v>1178</v>
      </c>
      <c r="G177" s="42"/>
      <c r="H177" s="42"/>
      <c r="I177" s="227"/>
      <c r="J177" s="42"/>
      <c r="K177" s="42"/>
      <c r="L177" s="46"/>
      <c r="M177" s="228"/>
      <c r="N177" s="22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183</v>
      </c>
      <c r="AU177" s="18" t="s">
        <v>82</v>
      </c>
    </row>
    <row r="178" s="2" customFormat="1" ht="24.15" customHeight="1">
      <c r="A178" s="40"/>
      <c r="B178" s="41"/>
      <c r="C178" s="210" t="s">
        <v>426</v>
      </c>
      <c r="D178" s="210" t="s">
        <v>177</v>
      </c>
      <c r="E178" s="211" t="s">
        <v>419</v>
      </c>
      <c r="F178" s="212" t="s">
        <v>420</v>
      </c>
      <c r="G178" s="213" t="s">
        <v>180</v>
      </c>
      <c r="H178" s="214">
        <v>1</v>
      </c>
      <c r="I178" s="215"/>
      <c r="J178" s="216">
        <f>ROUND(I178*H178,2)</f>
        <v>0</v>
      </c>
      <c r="K178" s="217"/>
      <c r="L178" s="218"/>
      <c r="M178" s="219" t="s">
        <v>32</v>
      </c>
      <c r="N178" s="220" t="s">
        <v>46</v>
      </c>
      <c r="O178" s="86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3" t="s">
        <v>181</v>
      </c>
      <c r="AT178" s="223" t="s">
        <v>177</v>
      </c>
      <c r="AU178" s="223" t="s">
        <v>82</v>
      </c>
      <c r="AY178" s="18" t="s">
        <v>176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82</v>
      </c>
      <c r="BK178" s="224">
        <f>ROUND(I178*H178,2)</f>
        <v>0</v>
      </c>
      <c r="BL178" s="18" t="s">
        <v>181</v>
      </c>
      <c r="BM178" s="223" t="s">
        <v>1179</v>
      </c>
    </row>
    <row r="179" s="2" customFormat="1" ht="16.5" customHeight="1">
      <c r="A179" s="40"/>
      <c r="B179" s="41"/>
      <c r="C179" s="230" t="s">
        <v>430</v>
      </c>
      <c r="D179" s="230" t="s">
        <v>201</v>
      </c>
      <c r="E179" s="231" t="s">
        <v>427</v>
      </c>
      <c r="F179" s="232" t="s">
        <v>428</v>
      </c>
      <c r="G179" s="233" t="s">
        <v>180</v>
      </c>
      <c r="H179" s="234">
        <v>1</v>
      </c>
      <c r="I179" s="235"/>
      <c r="J179" s="236">
        <f>ROUND(I179*H179,2)</f>
        <v>0</v>
      </c>
      <c r="K179" s="237"/>
      <c r="L179" s="46"/>
      <c r="M179" s="238" t="s">
        <v>32</v>
      </c>
      <c r="N179" s="239" t="s">
        <v>46</v>
      </c>
      <c r="O179" s="86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3" t="s">
        <v>204</v>
      </c>
      <c r="AT179" s="223" t="s">
        <v>201</v>
      </c>
      <c r="AU179" s="223" t="s">
        <v>82</v>
      </c>
      <c r="AY179" s="18" t="s">
        <v>176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82</v>
      </c>
      <c r="BK179" s="224">
        <f>ROUND(I179*H179,2)</f>
        <v>0</v>
      </c>
      <c r="BL179" s="18" t="s">
        <v>204</v>
      </c>
      <c r="BM179" s="223" t="s">
        <v>429</v>
      </c>
    </row>
    <row r="180" s="2" customFormat="1" ht="16.5" customHeight="1">
      <c r="A180" s="40"/>
      <c r="B180" s="41"/>
      <c r="C180" s="210" t="s">
        <v>434</v>
      </c>
      <c r="D180" s="210" t="s">
        <v>177</v>
      </c>
      <c r="E180" s="211" t="s">
        <v>431</v>
      </c>
      <c r="F180" s="212" t="s">
        <v>432</v>
      </c>
      <c r="G180" s="213" t="s">
        <v>180</v>
      </c>
      <c r="H180" s="214">
        <v>1</v>
      </c>
      <c r="I180" s="215"/>
      <c r="J180" s="216">
        <f>ROUND(I180*H180,2)</f>
        <v>0</v>
      </c>
      <c r="K180" s="217"/>
      <c r="L180" s="218"/>
      <c r="M180" s="219" t="s">
        <v>32</v>
      </c>
      <c r="N180" s="220" t="s">
        <v>46</v>
      </c>
      <c r="O180" s="86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3" t="s">
        <v>181</v>
      </c>
      <c r="AT180" s="223" t="s">
        <v>177</v>
      </c>
      <c r="AU180" s="223" t="s">
        <v>82</v>
      </c>
      <c r="AY180" s="18" t="s">
        <v>176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8" t="s">
        <v>82</v>
      </c>
      <c r="BK180" s="224">
        <f>ROUND(I180*H180,2)</f>
        <v>0</v>
      </c>
      <c r="BL180" s="18" t="s">
        <v>181</v>
      </c>
      <c r="BM180" s="223" t="s">
        <v>433</v>
      </c>
    </row>
    <row r="181" s="2" customFormat="1" ht="16.5" customHeight="1">
      <c r="A181" s="40"/>
      <c r="B181" s="41"/>
      <c r="C181" s="210" t="s">
        <v>204</v>
      </c>
      <c r="D181" s="210" t="s">
        <v>177</v>
      </c>
      <c r="E181" s="211" t="s">
        <v>435</v>
      </c>
      <c r="F181" s="212" t="s">
        <v>436</v>
      </c>
      <c r="G181" s="213" t="s">
        <v>180</v>
      </c>
      <c r="H181" s="214">
        <v>1</v>
      </c>
      <c r="I181" s="215"/>
      <c r="J181" s="216">
        <f>ROUND(I181*H181,2)</f>
        <v>0</v>
      </c>
      <c r="K181" s="217"/>
      <c r="L181" s="218"/>
      <c r="M181" s="219" t="s">
        <v>32</v>
      </c>
      <c r="N181" s="220" t="s">
        <v>46</v>
      </c>
      <c r="O181" s="86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3" t="s">
        <v>181</v>
      </c>
      <c r="AT181" s="223" t="s">
        <v>177</v>
      </c>
      <c r="AU181" s="223" t="s">
        <v>82</v>
      </c>
      <c r="AY181" s="18" t="s">
        <v>176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8" t="s">
        <v>82</v>
      </c>
      <c r="BK181" s="224">
        <f>ROUND(I181*H181,2)</f>
        <v>0</v>
      </c>
      <c r="BL181" s="18" t="s">
        <v>181</v>
      </c>
      <c r="BM181" s="223" t="s">
        <v>438</v>
      </c>
    </row>
    <row r="182" s="2" customFormat="1" ht="16.5" customHeight="1">
      <c r="A182" s="40"/>
      <c r="B182" s="41"/>
      <c r="C182" s="230" t="s">
        <v>442</v>
      </c>
      <c r="D182" s="230" t="s">
        <v>201</v>
      </c>
      <c r="E182" s="231" t="s">
        <v>1180</v>
      </c>
      <c r="F182" s="232" t="s">
        <v>1181</v>
      </c>
      <c r="G182" s="233" t="s">
        <v>180</v>
      </c>
      <c r="H182" s="234">
        <v>1</v>
      </c>
      <c r="I182" s="235"/>
      <c r="J182" s="236">
        <f>ROUND(I182*H182,2)</f>
        <v>0</v>
      </c>
      <c r="K182" s="237"/>
      <c r="L182" s="46"/>
      <c r="M182" s="238" t="s">
        <v>32</v>
      </c>
      <c r="N182" s="239" t="s">
        <v>46</v>
      </c>
      <c r="O182" s="86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3" t="s">
        <v>204</v>
      </c>
      <c r="AT182" s="223" t="s">
        <v>201</v>
      </c>
      <c r="AU182" s="223" t="s">
        <v>82</v>
      </c>
      <c r="AY182" s="18" t="s">
        <v>176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82</v>
      </c>
      <c r="BK182" s="224">
        <f>ROUND(I182*H182,2)</f>
        <v>0</v>
      </c>
      <c r="BL182" s="18" t="s">
        <v>204</v>
      </c>
      <c r="BM182" s="223" t="s">
        <v>1182</v>
      </c>
    </row>
    <row r="183" s="2" customFormat="1" ht="24.15" customHeight="1">
      <c r="A183" s="40"/>
      <c r="B183" s="41"/>
      <c r="C183" s="230" t="s">
        <v>446</v>
      </c>
      <c r="D183" s="230" t="s">
        <v>201</v>
      </c>
      <c r="E183" s="231" t="s">
        <v>439</v>
      </c>
      <c r="F183" s="232" t="s">
        <v>440</v>
      </c>
      <c r="G183" s="233" t="s">
        <v>180</v>
      </c>
      <c r="H183" s="234">
        <v>1</v>
      </c>
      <c r="I183" s="235"/>
      <c r="J183" s="236">
        <f>ROUND(I183*H183,2)</f>
        <v>0</v>
      </c>
      <c r="K183" s="237"/>
      <c r="L183" s="46"/>
      <c r="M183" s="238" t="s">
        <v>32</v>
      </c>
      <c r="N183" s="239" t="s">
        <v>46</v>
      </c>
      <c r="O183" s="86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3" t="s">
        <v>204</v>
      </c>
      <c r="AT183" s="223" t="s">
        <v>201</v>
      </c>
      <c r="AU183" s="223" t="s">
        <v>82</v>
      </c>
      <c r="AY183" s="18" t="s">
        <v>176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82</v>
      </c>
      <c r="BK183" s="224">
        <f>ROUND(I183*H183,2)</f>
        <v>0</v>
      </c>
      <c r="BL183" s="18" t="s">
        <v>204</v>
      </c>
      <c r="BM183" s="223" t="s">
        <v>441</v>
      </c>
    </row>
    <row r="184" s="2" customFormat="1" ht="24.15" customHeight="1">
      <c r="A184" s="40"/>
      <c r="B184" s="41"/>
      <c r="C184" s="230" t="s">
        <v>450</v>
      </c>
      <c r="D184" s="230" t="s">
        <v>201</v>
      </c>
      <c r="E184" s="231" t="s">
        <v>443</v>
      </c>
      <c r="F184" s="232" t="s">
        <v>444</v>
      </c>
      <c r="G184" s="233" t="s">
        <v>180</v>
      </c>
      <c r="H184" s="234">
        <v>2</v>
      </c>
      <c r="I184" s="235"/>
      <c r="J184" s="236">
        <f>ROUND(I184*H184,2)</f>
        <v>0</v>
      </c>
      <c r="K184" s="237"/>
      <c r="L184" s="46"/>
      <c r="M184" s="238" t="s">
        <v>32</v>
      </c>
      <c r="N184" s="239" t="s">
        <v>46</v>
      </c>
      <c r="O184" s="86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3" t="s">
        <v>204</v>
      </c>
      <c r="AT184" s="223" t="s">
        <v>201</v>
      </c>
      <c r="AU184" s="223" t="s">
        <v>82</v>
      </c>
      <c r="AY184" s="18" t="s">
        <v>176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8" t="s">
        <v>82</v>
      </c>
      <c r="BK184" s="224">
        <f>ROUND(I184*H184,2)</f>
        <v>0</v>
      </c>
      <c r="BL184" s="18" t="s">
        <v>204</v>
      </c>
      <c r="BM184" s="223" t="s">
        <v>445</v>
      </c>
    </row>
    <row r="185" s="2" customFormat="1" ht="21.75" customHeight="1">
      <c r="A185" s="40"/>
      <c r="B185" s="41"/>
      <c r="C185" s="230" t="s">
        <v>454</v>
      </c>
      <c r="D185" s="230" t="s">
        <v>201</v>
      </c>
      <c r="E185" s="231" t="s">
        <v>447</v>
      </c>
      <c r="F185" s="232" t="s">
        <v>448</v>
      </c>
      <c r="G185" s="233" t="s">
        <v>180</v>
      </c>
      <c r="H185" s="234">
        <v>2</v>
      </c>
      <c r="I185" s="235"/>
      <c r="J185" s="236">
        <f>ROUND(I185*H185,2)</f>
        <v>0</v>
      </c>
      <c r="K185" s="237"/>
      <c r="L185" s="46"/>
      <c r="M185" s="238" t="s">
        <v>32</v>
      </c>
      <c r="N185" s="239" t="s">
        <v>46</v>
      </c>
      <c r="O185" s="86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3" t="s">
        <v>204</v>
      </c>
      <c r="AT185" s="223" t="s">
        <v>201</v>
      </c>
      <c r="AU185" s="223" t="s">
        <v>82</v>
      </c>
      <c r="AY185" s="18" t="s">
        <v>176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82</v>
      </c>
      <c r="BK185" s="224">
        <f>ROUND(I185*H185,2)</f>
        <v>0</v>
      </c>
      <c r="BL185" s="18" t="s">
        <v>204</v>
      </c>
      <c r="BM185" s="223" t="s">
        <v>449</v>
      </c>
    </row>
    <row r="186" s="2" customFormat="1" ht="16.5" customHeight="1">
      <c r="A186" s="40"/>
      <c r="B186" s="41"/>
      <c r="C186" s="230" t="s">
        <v>458</v>
      </c>
      <c r="D186" s="230" t="s">
        <v>201</v>
      </c>
      <c r="E186" s="231" t="s">
        <v>1183</v>
      </c>
      <c r="F186" s="232" t="s">
        <v>1184</v>
      </c>
      <c r="G186" s="233" t="s">
        <v>1176</v>
      </c>
      <c r="H186" s="234">
        <v>10</v>
      </c>
      <c r="I186" s="235"/>
      <c r="J186" s="236">
        <f>ROUND(I186*H186,2)</f>
        <v>0</v>
      </c>
      <c r="K186" s="237"/>
      <c r="L186" s="46"/>
      <c r="M186" s="238" t="s">
        <v>32</v>
      </c>
      <c r="N186" s="239" t="s">
        <v>46</v>
      </c>
      <c r="O186" s="86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3" t="s">
        <v>204</v>
      </c>
      <c r="AT186" s="223" t="s">
        <v>201</v>
      </c>
      <c r="AU186" s="223" t="s">
        <v>82</v>
      </c>
      <c r="AY186" s="18" t="s">
        <v>176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82</v>
      </c>
      <c r="BK186" s="224">
        <f>ROUND(I186*H186,2)</f>
        <v>0</v>
      </c>
      <c r="BL186" s="18" t="s">
        <v>204</v>
      </c>
      <c r="BM186" s="223" t="s">
        <v>1185</v>
      </c>
    </row>
    <row r="187" s="2" customFormat="1">
      <c r="A187" s="40"/>
      <c r="B187" s="41"/>
      <c r="C187" s="42"/>
      <c r="D187" s="225" t="s">
        <v>183</v>
      </c>
      <c r="E187" s="42"/>
      <c r="F187" s="226" t="s">
        <v>1186</v>
      </c>
      <c r="G187" s="42"/>
      <c r="H187" s="42"/>
      <c r="I187" s="227"/>
      <c r="J187" s="42"/>
      <c r="K187" s="42"/>
      <c r="L187" s="46"/>
      <c r="M187" s="228"/>
      <c r="N187" s="22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183</v>
      </c>
      <c r="AU187" s="18" t="s">
        <v>82</v>
      </c>
    </row>
    <row r="188" s="2" customFormat="1" ht="16.5" customHeight="1">
      <c r="A188" s="40"/>
      <c r="B188" s="41"/>
      <c r="C188" s="230" t="s">
        <v>462</v>
      </c>
      <c r="D188" s="230" t="s">
        <v>201</v>
      </c>
      <c r="E188" s="231" t="s">
        <v>451</v>
      </c>
      <c r="F188" s="232" t="s">
        <v>452</v>
      </c>
      <c r="G188" s="233" t="s">
        <v>180</v>
      </c>
      <c r="H188" s="234">
        <v>4</v>
      </c>
      <c r="I188" s="235"/>
      <c r="J188" s="236">
        <f>ROUND(I188*H188,2)</f>
        <v>0</v>
      </c>
      <c r="K188" s="237"/>
      <c r="L188" s="46"/>
      <c r="M188" s="238" t="s">
        <v>32</v>
      </c>
      <c r="N188" s="239" t="s">
        <v>46</v>
      </c>
      <c r="O188" s="86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3" t="s">
        <v>204</v>
      </c>
      <c r="AT188" s="223" t="s">
        <v>201</v>
      </c>
      <c r="AU188" s="223" t="s">
        <v>82</v>
      </c>
      <c r="AY188" s="18" t="s">
        <v>176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82</v>
      </c>
      <c r="BK188" s="224">
        <f>ROUND(I188*H188,2)</f>
        <v>0</v>
      </c>
      <c r="BL188" s="18" t="s">
        <v>204</v>
      </c>
      <c r="BM188" s="223" t="s">
        <v>453</v>
      </c>
    </row>
    <row r="189" s="2" customFormat="1" ht="16.5" customHeight="1">
      <c r="A189" s="40"/>
      <c r="B189" s="41"/>
      <c r="C189" s="230" t="s">
        <v>466</v>
      </c>
      <c r="D189" s="230" t="s">
        <v>201</v>
      </c>
      <c r="E189" s="231" t="s">
        <v>455</v>
      </c>
      <c r="F189" s="232" t="s">
        <v>456</v>
      </c>
      <c r="G189" s="233" t="s">
        <v>180</v>
      </c>
      <c r="H189" s="234">
        <v>2</v>
      </c>
      <c r="I189" s="235"/>
      <c r="J189" s="236">
        <f>ROUND(I189*H189,2)</f>
        <v>0</v>
      </c>
      <c r="K189" s="237"/>
      <c r="L189" s="46"/>
      <c r="M189" s="238" t="s">
        <v>32</v>
      </c>
      <c r="N189" s="239" t="s">
        <v>46</v>
      </c>
      <c r="O189" s="86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3" t="s">
        <v>204</v>
      </c>
      <c r="AT189" s="223" t="s">
        <v>201</v>
      </c>
      <c r="AU189" s="223" t="s">
        <v>82</v>
      </c>
      <c r="AY189" s="18" t="s">
        <v>176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82</v>
      </c>
      <c r="BK189" s="224">
        <f>ROUND(I189*H189,2)</f>
        <v>0</v>
      </c>
      <c r="BL189" s="18" t="s">
        <v>204</v>
      </c>
      <c r="BM189" s="223" t="s">
        <v>457</v>
      </c>
    </row>
    <row r="190" s="2" customFormat="1" ht="16.5" customHeight="1">
      <c r="A190" s="40"/>
      <c r="B190" s="41"/>
      <c r="C190" s="230" t="s">
        <v>470</v>
      </c>
      <c r="D190" s="230" t="s">
        <v>201</v>
      </c>
      <c r="E190" s="231" t="s">
        <v>1187</v>
      </c>
      <c r="F190" s="232" t="s">
        <v>1188</v>
      </c>
      <c r="G190" s="233" t="s">
        <v>180</v>
      </c>
      <c r="H190" s="234">
        <v>2</v>
      </c>
      <c r="I190" s="235"/>
      <c r="J190" s="236">
        <f>ROUND(I190*H190,2)</f>
        <v>0</v>
      </c>
      <c r="K190" s="237"/>
      <c r="L190" s="46"/>
      <c r="M190" s="238" t="s">
        <v>32</v>
      </c>
      <c r="N190" s="239" t="s">
        <v>46</v>
      </c>
      <c r="O190" s="86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3" t="s">
        <v>204</v>
      </c>
      <c r="AT190" s="223" t="s">
        <v>201</v>
      </c>
      <c r="AU190" s="223" t="s">
        <v>82</v>
      </c>
      <c r="AY190" s="18" t="s">
        <v>176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82</v>
      </c>
      <c r="BK190" s="224">
        <f>ROUND(I190*H190,2)</f>
        <v>0</v>
      </c>
      <c r="BL190" s="18" t="s">
        <v>204</v>
      </c>
      <c r="BM190" s="223" t="s">
        <v>1189</v>
      </c>
    </row>
    <row r="191" s="2" customFormat="1" ht="16.5" customHeight="1">
      <c r="A191" s="40"/>
      <c r="B191" s="41"/>
      <c r="C191" s="210" t="s">
        <v>474</v>
      </c>
      <c r="D191" s="210" t="s">
        <v>177</v>
      </c>
      <c r="E191" s="211" t="s">
        <v>459</v>
      </c>
      <c r="F191" s="212" t="s">
        <v>460</v>
      </c>
      <c r="G191" s="213" t="s">
        <v>180</v>
      </c>
      <c r="H191" s="214">
        <v>2</v>
      </c>
      <c r="I191" s="215"/>
      <c r="J191" s="216">
        <f>ROUND(I191*H191,2)</f>
        <v>0</v>
      </c>
      <c r="K191" s="217"/>
      <c r="L191" s="218"/>
      <c r="M191" s="219" t="s">
        <v>32</v>
      </c>
      <c r="N191" s="220" t="s">
        <v>46</v>
      </c>
      <c r="O191" s="86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3" t="s">
        <v>181</v>
      </c>
      <c r="AT191" s="223" t="s">
        <v>177</v>
      </c>
      <c r="AU191" s="223" t="s">
        <v>82</v>
      </c>
      <c r="AY191" s="18" t="s">
        <v>176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82</v>
      </c>
      <c r="BK191" s="224">
        <f>ROUND(I191*H191,2)</f>
        <v>0</v>
      </c>
      <c r="BL191" s="18" t="s">
        <v>181</v>
      </c>
      <c r="BM191" s="223" t="s">
        <v>461</v>
      </c>
    </row>
    <row r="192" s="2" customFormat="1" ht="16.5" customHeight="1">
      <c r="A192" s="40"/>
      <c r="B192" s="41"/>
      <c r="C192" s="230" t="s">
        <v>478</v>
      </c>
      <c r="D192" s="230" t="s">
        <v>201</v>
      </c>
      <c r="E192" s="231" t="s">
        <v>463</v>
      </c>
      <c r="F192" s="232" t="s">
        <v>464</v>
      </c>
      <c r="G192" s="233" t="s">
        <v>180</v>
      </c>
      <c r="H192" s="234">
        <v>4</v>
      </c>
      <c r="I192" s="235"/>
      <c r="J192" s="236">
        <f>ROUND(I192*H192,2)</f>
        <v>0</v>
      </c>
      <c r="K192" s="237"/>
      <c r="L192" s="46"/>
      <c r="M192" s="238" t="s">
        <v>32</v>
      </c>
      <c r="N192" s="239" t="s">
        <v>46</v>
      </c>
      <c r="O192" s="86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3" t="s">
        <v>204</v>
      </c>
      <c r="AT192" s="223" t="s">
        <v>201</v>
      </c>
      <c r="AU192" s="223" t="s">
        <v>82</v>
      </c>
      <c r="AY192" s="18" t="s">
        <v>176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82</v>
      </c>
      <c r="BK192" s="224">
        <f>ROUND(I192*H192,2)</f>
        <v>0</v>
      </c>
      <c r="BL192" s="18" t="s">
        <v>204</v>
      </c>
      <c r="BM192" s="223" t="s">
        <v>465</v>
      </c>
    </row>
    <row r="193" s="2" customFormat="1" ht="16.5" customHeight="1">
      <c r="A193" s="40"/>
      <c r="B193" s="41"/>
      <c r="C193" s="230" t="s">
        <v>482</v>
      </c>
      <c r="D193" s="230" t="s">
        <v>201</v>
      </c>
      <c r="E193" s="231" t="s">
        <v>467</v>
      </c>
      <c r="F193" s="232" t="s">
        <v>468</v>
      </c>
      <c r="G193" s="233" t="s">
        <v>180</v>
      </c>
      <c r="H193" s="234">
        <v>2</v>
      </c>
      <c r="I193" s="235"/>
      <c r="J193" s="236">
        <f>ROUND(I193*H193,2)</f>
        <v>0</v>
      </c>
      <c r="K193" s="237"/>
      <c r="L193" s="46"/>
      <c r="M193" s="238" t="s">
        <v>32</v>
      </c>
      <c r="N193" s="239" t="s">
        <v>46</v>
      </c>
      <c r="O193" s="86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3" t="s">
        <v>204</v>
      </c>
      <c r="AT193" s="223" t="s">
        <v>201</v>
      </c>
      <c r="AU193" s="223" t="s">
        <v>82</v>
      </c>
      <c r="AY193" s="18" t="s">
        <v>176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82</v>
      </c>
      <c r="BK193" s="224">
        <f>ROUND(I193*H193,2)</f>
        <v>0</v>
      </c>
      <c r="BL193" s="18" t="s">
        <v>204</v>
      </c>
      <c r="BM193" s="223" t="s">
        <v>469</v>
      </c>
    </row>
    <row r="194" s="2" customFormat="1" ht="16.5" customHeight="1">
      <c r="A194" s="40"/>
      <c r="B194" s="41"/>
      <c r="C194" s="230" t="s">
        <v>486</v>
      </c>
      <c r="D194" s="230" t="s">
        <v>201</v>
      </c>
      <c r="E194" s="231" t="s">
        <v>471</v>
      </c>
      <c r="F194" s="232" t="s">
        <v>472</v>
      </c>
      <c r="G194" s="233" t="s">
        <v>180</v>
      </c>
      <c r="H194" s="234">
        <v>4</v>
      </c>
      <c r="I194" s="235"/>
      <c r="J194" s="236">
        <f>ROUND(I194*H194,2)</f>
        <v>0</v>
      </c>
      <c r="K194" s="237"/>
      <c r="L194" s="46"/>
      <c r="M194" s="238" t="s">
        <v>32</v>
      </c>
      <c r="N194" s="239" t="s">
        <v>46</v>
      </c>
      <c r="O194" s="86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3" t="s">
        <v>204</v>
      </c>
      <c r="AT194" s="223" t="s">
        <v>201</v>
      </c>
      <c r="AU194" s="223" t="s">
        <v>82</v>
      </c>
      <c r="AY194" s="18" t="s">
        <v>176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82</v>
      </c>
      <c r="BK194" s="224">
        <f>ROUND(I194*H194,2)</f>
        <v>0</v>
      </c>
      <c r="BL194" s="18" t="s">
        <v>204</v>
      </c>
      <c r="BM194" s="223" t="s">
        <v>473</v>
      </c>
    </row>
    <row r="195" s="2" customFormat="1" ht="16.5" customHeight="1">
      <c r="A195" s="40"/>
      <c r="B195" s="41"/>
      <c r="C195" s="230" t="s">
        <v>490</v>
      </c>
      <c r="D195" s="230" t="s">
        <v>201</v>
      </c>
      <c r="E195" s="231" t="s">
        <v>475</v>
      </c>
      <c r="F195" s="232" t="s">
        <v>476</v>
      </c>
      <c r="G195" s="233" t="s">
        <v>180</v>
      </c>
      <c r="H195" s="234">
        <v>20</v>
      </c>
      <c r="I195" s="235"/>
      <c r="J195" s="236">
        <f>ROUND(I195*H195,2)</f>
        <v>0</v>
      </c>
      <c r="K195" s="237"/>
      <c r="L195" s="46"/>
      <c r="M195" s="238" t="s">
        <v>32</v>
      </c>
      <c r="N195" s="239" t="s">
        <v>46</v>
      </c>
      <c r="O195" s="86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3" t="s">
        <v>204</v>
      </c>
      <c r="AT195" s="223" t="s">
        <v>201</v>
      </c>
      <c r="AU195" s="223" t="s">
        <v>82</v>
      </c>
      <c r="AY195" s="18" t="s">
        <v>176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82</v>
      </c>
      <c r="BK195" s="224">
        <f>ROUND(I195*H195,2)</f>
        <v>0</v>
      </c>
      <c r="BL195" s="18" t="s">
        <v>204</v>
      </c>
      <c r="BM195" s="223" t="s">
        <v>477</v>
      </c>
    </row>
    <row r="196" s="2" customFormat="1" ht="24.15" customHeight="1">
      <c r="A196" s="40"/>
      <c r="B196" s="41"/>
      <c r="C196" s="210" t="s">
        <v>494</v>
      </c>
      <c r="D196" s="210" t="s">
        <v>177</v>
      </c>
      <c r="E196" s="211" t="s">
        <v>479</v>
      </c>
      <c r="F196" s="212" t="s">
        <v>480</v>
      </c>
      <c r="G196" s="213" t="s">
        <v>180</v>
      </c>
      <c r="H196" s="214">
        <v>20</v>
      </c>
      <c r="I196" s="215"/>
      <c r="J196" s="216">
        <f>ROUND(I196*H196,2)</f>
        <v>0</v>
      </c>
      <c r="K196" s="217"/>
      <c r="L196" s="218"/>
      <c r="M196" s="219" t="s">
        <v>32</v>
      </c>
      <c r="N196" s="220" t="s">
        <v>46</v>
      </c>
      <c r="O196" s="86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3" t="s">
        <v>181</v>
      </c>
      <c r="AT196" s="223" t="s">
        <v>177</v>
      </c>
      <c r="AU196" s="223" t="s">
        <v>82</v>
      </c>
      <c r="AY196" s="18" t="s">
        <v>176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82</v>
      </c>
      <c r="BK196" s="224">
        <f>ROUND(I196*H196,2)</f>
        <v>0</v>
      </c>
      <c r="BL196" s="18" t="s">
        <v>181</v>
      </c>
      <c r="BM196" s="223" t="s">
        <v>481</v>
      </c>
    </row>
    <row r="197" s="2" customFormat="1" ht="16.5" customHeight="1">
      <c r="A197" s="40"/>
      <c r="B197" s="41"/>
      <c r="C197" s="230" t="s">
        <v>499</v>
      </c>
      <c r="D197" s="230" t="s">
        <v>201</v>
      </c>
      <c r="E197" s="231" t="s">
        <v>483</v>
      </c>
      <c r="F197" s="232" t="s">
        <v>484</v>
      </c>
      <c r="G197" s="233" t="s">
        <v>180</v>
      </c>
      <c r="H197" s="234">
        <v>20</v>
      </c>
      <c r="I197" s="235"/>
      <c r="J197" s="236">
        <f>ROUND(I197*H197,2)</f>
        <v>0</v>
      </c>
      <c r="K197" s="237"/>
      <c r="L197" s="46"/>
      <c r="M197" s="238" t="s">
        <v>32</v>
      </c>
      <c r="N197" s="239" t="s">
        <v>46</v>
      </c>
      <c r="O197" s="86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3" t="s">
        <v>204</v>
      </c>
      <c r="AT197" s="223" t="s">
        <v>201</v>
      </c>
      <c r="AU197" s="223" t="s">
        <v>82</v>
      </c>
      <c r="AY197" s="18" t="s">
        <v>176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82</v>
      </c>
      <c r="BK197" s="224">
        <f>ROUND(I197*H197,2)</f>
        <v>0</v>
      </c>
      <c r="BL197" s="18" t="s">
        <v>204</v>
      </c>
      <c r="BM197" s="223" t="s">
        <v>485</v>
      </c>
    </row>
    <row r="198" s="2" customFormat="1" ht="16.5" customHeight="1">
      <c r="A198" s="40"/>
      <c r="B198" s="41"/>
      <c r="C198" s="210" t="s">
        <v>503</v>
      </c>
      <c r="D198" s="210" t="s">
        <v>177</v>
      </c>
      <c r="E198" s="211" t="s">
        <v>487</v>
      </c>
      <c r="F198" s="212" t="s">
        <v>488</v>
      </c>
      <c r="G198" s="213" t="s">
        <v>180</v>
      </c>
      <c r="H198" s="214">
        <v>20</v>
      </c>
      <c r="I198" s="215"/>
      <c r="J198" s="216">
        <f>ROUND(I198*H198,2)</f>
        <v>0</v>
      </c>
      <c r="K198" s="217"/>
      <c r="L198" s="218"/>
      <c r="M198" s="219" t="s">
        <v>32</v>
      </c>
      <c r="N198" s="220" t="s">
        <v>46</v>
      </c>
      <c r="O198" s="86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3" t="s">
        <v>181</v>
      </c>
      <c r="AT198" s="223" t="s">
        <v>177</v>
      </c>
      <c r="AU198" s="223" t="s">
        <v>82</v>
      </c>
      <c r="AY198" s="18" t="s">
        <v>176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82</v>
      </c>
      <c r="BK198" s="224">
        <f>ROUND(I198*H198,2)</f>
        <v>0</v>
      </c>
      <c r="BL198" s="18" t="s">
        <v>181</v>
      </c>
      <c r="BM198" s="223" t="s">
        <v>489</v>
      </c>
    </row>
    <row r="199" s="2" customFormat="1" ht="24.15" customHeight="1">
      <c r="A199" s="40"/>
      <c r="B199" s="41"/>
      <c r="C199" s="230" t="s">
        <v>507</v>
      </c>
      <c r="D199" s="230" t="s">
        <v>201</v>
      </c>
      <c r="E199" s="231" t="s">
        <v>491</v>
      </c>
      <c r="F199" s="232" t="s">
        <v>492</v>
      </c>
      <c r="G199" s="233" t="s">
        <v>180</v>
      </c>
      <c r="H199" s="234">
        <v>2</v>
      </c>
      <c r="I199" s="235"/>
      <c r="J199" s="236">
        <f>ROUND(I199*H199,2)</f>
        <v>0</v>
      </c>
      <c r="K199" s="237"/>
      <c r="L199" s="46"/>
      <c r="M199" s="238" t="s">
        <v>32</v>
      </c>
      <c r="N199" s="239" t="s">
        <v>46</v>
      </c>
      <c r="O199" s="86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3" t="s">
        <v>204</v>
      </c>
      <c r="AT199" s="223" t="s">
        <v>201</v>
      </c>
      <c r="AU199" s="223" t="s">
        <v>82</v>
      </c>
      <c r="AY199" s="18" t="s">
        <v>176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82</v>
      </c>
      <c r="BK199" s="224">
        <f>ROUND(I199*H199,2)</f>
        <v>0</v>
      </c>
      <c r="BL199" s="18" t="s">
        <v>204</v>
      </c>
      <c r="BM199" s="223" t="s">
        <v>493</v>
      </c>
    </row>
    <row r="200" s="2" customFormat="1" ht="16.5" customHeight="1">
      <c r="A200" s="40"/>
      <c r="B200" s="41"/>
      <c r="C200" s="230" t="s">
        <v>511</v>
      </c>
      <c r="D200" s="230" t="s">
        <v>201</v>
      </c>
      <c r="E200" s="231" t="s">
        <v>1190</v>
      </c>
      <c r="F200" s="232" t="s">
        <v>1191</v>
      </c>
      <c r="G200" s="233" t="s">
        <v>180</v>
      </c>
      <c r="H200" s="234">
        <v>1</v>
      </c>
      <c r="I200" s="235"/>
      <c r="J200" s="236">
        <f>ROUND(I200*H200,2)</f>
        <v>0</v>
      </c>
      <c r="K200" s="237"/>
      <c r="L200" s="46"/>
      <c r="M200" s="238" t="s">
        <v>32</v>
      </c>
      <c r="N200" s="239" t="s">
        <v>46</v>
      </c>
      <c r="O200" s="86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3" t="s">
        <v>204</v>
      </c>
      <c r="AT200" s="223" t="s">
        <v>201</v>
      </c>
      <c r="AU200" s="223" t="s">
        <v>82</v>
      </c>
      <c r="AY200" s="18" t="s">
        <v>176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82</v>
      </c>
      <c r="BK200" s="224">
        <f>ROUND(I200*H200,2)</f>
        <v>0</v>
      </c>
      <c r="BL200" s="18" t="s">
        <v>204</v>
      </c>
      <c r="BM200" s="223" t="s">
        <v>1192</v>
      </c>
    </row>
    <row r="201" s="2" customFormat="1" ht="24.15" customHeight="1">
      <c r="A201" s="40"/>
      <c r="B201" s="41"/>
      <c r="C201" s="210" t="s">
        <v>515</v>
      </c>
      <c r="D201" s="210" t="s">
        <v>177</v>
      </c>
      <c r="E201" s="211" t="s">
        <v>495</v>
      </c>
      <c r="F201" s="212" t="s">
        <v>496</v>
      </c>
      <c r="G201" s="213" t="s">
        <v>497</v>
      </c>
      <c r="H201" s="214">
        <v>1</v>
      </c>
      <c r="I201" s="215"/>
      <c r="J201" s="216">
        <f>ROUND(I201*H201,2)</f>
        <v>0</v>
      </c>
      <c r="K201" s="217"/>
      <c r="L201" s="218"/>
      <c r="M201" s="219" t="s">
        <v>32</v>
      </c>
      <c r="N201" s="220" t="s">
        <v>46</v>
      </c>
      <c r="O201" s="86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3" t="s">
        <v>181</v>
      </c>
      <c r="AT201" s="223" t="s">
        <v>177</v>
      </c>
      <c r="AU201" s="223" t="s">
        <v>82</v>
      </c>
      <c r="AY201" s="18" t="s">
        <v>176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82</v>
      </c>
      <c r="BK201" s="224">
        <f>ROUND(I201*H201,2)</f>
        <v>0</v>
      </c>
      <c r="BL201" s="18" t="s">
        <v>181</v>
      </c>
      <c r="BM201" s="223" t="s">
        <v>498</v>
      </c>
    </row>
    <row r="202" s="2" customFormat="1" ht="16.5" customHeight="1">
      <c r="A202" s="40"/>
      <c r="B202" s="41"/>
      <c r="C202" s="230" t="s">
        <v>519</v>
      </c>
      <c r="D202" s="230" t="s">
        <v>201</v>
      </c>
      <c r="E202" s="231" t="s">
        <v>504</v>
      </c>
      <c r="F202" s="232" t="s">
        <v>1193</v>
      </c>
      <c r="G202" s="233" t="s">
        <v>180</v>
      </c>
      <c r="H202" s="234">
        <v>1</v>
      </c>
      <c r="I202" s="235"/>
      <c r="J202" s="236">
        <f>ROUND(I202*H202,2)</f>
        <v>0</v>
      </c>
      <c r="K202" s="237"/>
      <c r="L202" s="46"/>
      <c r="M202" s="238" t="s">
        <v>32</v>
      </c>
      <c r="N202" s="239" t="s">
        <v>46</v>
      </c>
      <c r="O202" s="86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3" t="s">
        <v>204</v>
      </c>
      <c r="AT202" s="223" t="s">
        <v>201</v>
      </c>
      <c r="AU202" s="223" t="s">
        <v>82</v>
      </c>
      <c r="AY202" s="18" t="s">
        <v>176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82</v>
      </c>
      <c r="BK202" s="224">
        <f>ROUND(I202*H202,2)</f>
        <v>0</v>
      </c>
      <c r="BL202" s="18" t="s">
        <v>204</v>
      </c>
      <c r="BM202" s="223" t="s">
        <v>506</v>
      </c>
    </row>
    <row r="203" s="2" customFormat="1" ht="16.5" customHeight="1">
      <c r="A203" s="40"/>
      <c r="B203" s="41"/>
      <c r="C203" s="210" t="s">
        <v>523</v>
      </c>
      <c r="D203" s="210" t="s">
        <v>177</v>
      </c>
      <c r="E203" s="211" t="s">
        <v>508</v>
      </c>
      <c r="F203" s="212" t="s">
        <v>509</v>
      </c>
      <c r="G203" s="213" t="s">
        <v>180</v>
      </c>
      <c r="H203" s="214">
        <v>1</v>
      </c>
      <c r="I203" s="215"/>
      <c r="J203" s="216">
        <f>ROUND(I203*H203,2)</f>
        <v>0</v>
      </c>
      <c r="K203" s="217"/>
      <c r="L203" s="218"/>
      <c r="M203" s="219" t="s">
        <v>32</v>
      </c>
      <c r="N203" s="220" t="s">
        <v>46</v>
      </c>
      <c r="O203" s="86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3" t="s">
        <v>181</v>
      </c>
      <c r="AT203" s="223" t="s">
        <v>177</v>
      </c>
      <c r="AU203" s="223" t="s">
        <v>82</v>
      </c>
      <c r="AY203" s="18" t="s">
        <v>176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82</v>
      </c>
      <c r="BK203" s="224">
        <f>ROUND(I203*H203,2)</f>
        <v>0</v>
      </c>
      <c r="BL203" s="18" t="s">
        <v>181</v>
      </c>
      <c r="BM203" s="223" t="s">
        <v>510</v>
      </c>
    </row>
    <row r="204" s="2" customFormat="1" ht="16.5" customHeight="1">
      <c r="A204" s="40"/>
      <c r="B204" s="41"/>
      <c r="C204" s="230" t="s">
        <v>527</v>
      </c>
      <c r="D204" s="230" t="s">
        <v>201</v>
      </c>
      <c r="E204" s="231" t="s">
        <v>516</v>
      </c>
      <c r="F204" s="232" t="s">
        <v>517</v>
      </c>
      <c r="G204" s="233" t="s">
        <v>180</v>
      </c>
      <c r="H204" s="234">
        <v>1</v>
      </c>
      <c r="I204" s="235"/>
      <c r="J204" s="236">
        <f>ROUND(I204*H204,2)</f>
        <v>0</v>
      </c>
      <c r="K204" s="237"/>
      <c r="L204" s="46"/>
      <c r="M204" s="238" t="s">
        <v>32</v>
      </c>
      <c r="N204" s="239" t="s">
        <v>46</v>
      </c>
      <c r="O204" s="86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3" t="s">
        <v>204</v>
      </c>
      <c r="AT204" s="223" t="s">
        <v>201</v>
      </c>
      <c r="AU204" s="223" t="s">
        <v>82</v>
      </c>
      <c r="AY204" s="18" t="s">
        <v>176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82</v>
      </c>
      <c r="BK204" s="224">
        <f>ROUND(I204*H204,2)</f>
        <v>0</v>
      </c>
      <c r="BL204" s="18" t="s">
        <v>204</v>
      </c>
      <c r="BM204" s="223" t="s">
        <v>518</v>
      </c>
    </row>
    <row r="205" s="2" customFormat="1" ht="16.5" customHeight="1">
      <c r="A205" s="40"/>
      <c r="B205" s="41"/>
      <c r="C205" s="210" t="s">
        <v>531</v>
      </c>
      <c r="D205" s="210" t="s">
        <v>177</v>
      </c>
      <c r="E205" s="211" t="s">
        <v>520</v>
      </c>
      <c r="F205" s="212" t="s">
        <v>521</v>
      </c>
      <c r="G205" s="213" t="s">
        <v>180</v>
      </c>
      <c r="H205" s="214">
        <v>1</v>
      </c>
      <c r="I205" s="215"/>
      <c r="J205" s="216">
        <f>ROUND(I205*H205,2)</f>
        <v>0</v>
      </c>
      <c r="K205" s="217"/>
      <c r="L205" s="218"/>
      <c r="M205" s="219" t="s">
        <v>32</v>
      </c>
      <c r="N205" s="220" t="s">
        <v>46</v>
      </c>
      <c r="O205" s="86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3" t="s">
        <v>181</v>
      </c>
      <c r="AT205" s="223" t="s">
        <v>177</v>
      </c>
      <c r="AU205" s="223" t="s">
        <v>82</v>
      </c>
      <c r="AY205" s="18" t="s">
        <v>176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82</v>
      </c>
      <c r="BK205" s="224">
        <f>ROUND(I205*H205,2)</f>
        <v>0</v>
      </c>
      <c r="BL205" s="18" t="s">
        <v>181</v>
      </c>
      <c r="BM205" s="223" t="s">
        <v>522</v>
      </c>
    </row>
    <row r="206" s="2" customFormat="1" ht="16.5" customHeight="1">
      <c r="A206" s="40"/>
      <c r="B206" s="41"/>
      <c r="C206" s="230" t="s">
        <v>535</v>
      </c>
      <c r="D206" s="230" t="s">
        <v>201</v>
      </c>
      <c r="E206" s="231" t="s">
        <v>524</v>
      </c>
      <c r="F206" s="232" t="s">
        <v>525</v>
      </c>
      <c r="G206" s="233" t="s">
        <v>180</v>
      </c>
      <c r="H206" s="234">
        <v>2</v>
      </c>
      <c r="I206" s="235"/>
      <c r="J206" s="236">
        <f>ROUND(I206*H206,2)</f>
        <v>0</v>
      </c>
      <c r="K206" s="237"/>
      <c r="L206" s="46"/>
      <c r="M206" s="238" t="s">
        <v>32</v>
      </c>
      <c r="N206" s="239" t="s">
        <v>46</v>
      </c>
      <c r="O206" s="86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3" t="s">
        <v>204</v>
      </c>
      <c r="AT206" s="223" t="s">
        <v>201</v>
      </c>
      <c r="AU206" s="223" t="s">
        <v>82</v>
      </c>
      <c r="AY206" s="18" t="s">
        <v>176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82</v>
      </c>
      <c r="BK206" s="224">
        <f>ROUND(I206*H206,2)</f>
        <v>0</v>
      </c>
      <c r="BL206" s="18" t="s">
        <v>204</v>
      </c>
      <c r="BM206" s="223" t="s">
        <v>526</v>
      </c>
    </row>
    <row r="207" s="2" customFormat="1" ht="21.75" customHeight="1">
      <c r="A207" s="40"/>
      <c r="B207" s="41"/>
      <c r="C207" s="210" t="s">
        <v>539</v>
      </c>
      <c r="D207" s="210" t="s">
        <v>177</v>
      </c>
      <c r="E207" s="211" t="s">
        <v>528</v>
      </c>
      <c r="F207" s="212" t="s">
        <v>529</v>
      </c>
      <c r="G207" s="213" t="s">
        <v>180</v>
      </c>
      <c r="H207" s="214">
        <v>1</v>
      </c>
      <c r="I207" s="215"/>
      <c r="J207" s="216">
        <f>ROUND(I207*H207,2)</f>
        <v>0</v>
      </c>
      <c r="K207" s="217"/>
      <c r="L207" s="218"/>
      <c r="M207" s="219" t="s">
        <v>32</v>
      </c>
      <c r="N207" s="220" t="s">
        <v>46</v>
      </c>
      <c r="O207" s="86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3" t="s">
        <v>181</v>
      </c>
      <c r="AT207" s="223" t="s">
        <v>177</v>
      </c>
      <c r="AU207" s="223" t="s">
        <v>82</v>
      </c>
      <c r="AY207" s="18" t="s">
        <v>176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82</v>
      </c>
      <c r="BK207" s="224">
        <f>ROUND(I207*H207,2)</f>
        <v>0</v>
      </c>
      <c r="BL207" s="18" t="s">
        <v>181</v>
      </c>
      <c r="BM207" s="223" t="s">
        <v>530</v>
      </c>
    </row>
    <row r="208" s="2" customFormat="1" ht="21.75" customHeight="1">
      <c r="A208" s="40"/>
      <c r="B208" s="41"/>
      <c r="C208" s="210" t="s">
        <v>543</v>
      </c>
      <c r="D208" s="210" t="s">
        <v>177</v>
      </c>
      <c r="E208" s="211" t="s">
        <v>532</v>
      </c>
      <c r="F208" s="212" t="s">
        <v>533</v>
      </c>
      <c r="G208" s="213" t="s">
        <v>180</v>
      </c>
      <c r="H208" s="214">
        <v>20</v>
      </c>
      <c r="I208" s="215"/>
      <c r="J208" s="216">
        <f>ROUND(I208*H208,2)</f>
        <v>0</v>
      </c>
      <c r="K208" s="217"/>
      <c r="L208" s="218"/>
      <c r="M208" s="219" t="s">
        <v>32</v>
      </c>
      <c r="N208" s="220" t="s">
        <v>46</v>
      </c>
      <c r="O208" s="86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3" t="s">
        <v>181</v>
      </c>
      <c r="AT208" s="223" t="s">
        <v>177</v>
      </c>
      <c r="AU208" s="223" t="s">
        <v>82</v>
      </c>
      <c r="AY208" s="18" t="s">
        <v>176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82</v>
      </c>
      <c r="BK208" s="224">
        <f>ROUND(I208*H208,2)</f>
        <v>0</v>
      </c>
      <c r="BL208" s="18" t="s">
        <v>181</v>
      </c>
      <c r="BM208" s="223" t="s">
        <v>534</v>
      </c>
    </row>
    <row r="209" s="2" customFormat="1" ht="24.15" customHeight="1">
      <c r="A209" s="40"/>
      <c r="B209" s="41"/>
      <c r="C209" s="230" t="s">
        <v>547</v>
      </c>
      <c r="D209" s="230" t="s">
        <v>201</v>
      </c>
      <c r="E209" s="231" t="s">
        <v>536</v>
      </c>
      <c r="F209" s="232" t="s">
        <v>537</v>
      </c>
      <c r="G209" s="233" t="s">
        <v>180</v>
      </c>
      <c r="H209" s="234">
        <v>20</v>
      </c>
      <c r="I209" s="235"/>
      <c r="J209" s="236">
        <f>ROUND(I209*H209,2)</f>
        <v>0</v>
      </c>
      <c r="K209" s="237"/>
      <c r="L209" s="46"/>
      <c r="M209" s="238" t="s">
        <v>32</v>
      </c>
      <c r="N209" s="239" t="s">
        <v>46</v>
      </c>
      <c r="O209" s="86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3" t="s">
        <v>204</v>
      </c>
      <c r="AT209" s="223" t="s">
        <v>201</v>
      </c>
      <c r="AU209" s="223" t="s">
        <v>82</v>
      </c>
      <c r="AY209" s="18" t="s">
        <v>176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82</v>
      </c>
      <c r="BK209" s="224">
        <f>ROUND(I209*H209,2)</f>
        <v>0</v>
      </c>
      <c r="BL209" s="18" t="s">
        <v>204</v>
      </c>
      <c r="BM209" s="223" t="s">
        <v>538</v>
      </c>
    </row>
    <row r="210" s="2" customFormat="1" ht="16.5" customHeight="1">
      <c r="A210" s="40"/>
      <c r="B210" s="41"/>
      <c r="C210" s="230" t="s">
        <v>551</v>
      </c>
      <c r="D210" s="230" t="s">
        <v>201</v>
      </c>
      <c r="E210" s="231" t="s">
        <v>540</v>
      </c>
      <c r="F210" s="232" t="s">
        <v>541</v>
      </c>
      <c r="G210" s="233" t="s">
        <v>180</v>
      </c>
      <c r="H210" s="234">
        <v>7</v>
      </c>
      <c r="I210" s="235"/>
      <c r="J210" s="236">
        <f>ROUND(I210*H210,2)</f>
        <v>0</v>
      </c>
      <c r="K210" s="237"/>
      <c r="L210" s="46"/>
      <c r="M210" s="238" t="s">
        <v>32</v>
      </c>
      <c r="N210" s="239" t="s">
        <v>46</v>
      </c>
      <c r="O210" s="86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3" t="s">
        <v>204</v>
      </c>
      <c r="AT210" s="223" t="s">
        <v>201</v>
      </c>
      <c r="AU210" s="223" t="s">
        <v>82</v>
      </c>
      <c r="AY210" s="18" t="s">
        <v>176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82</v>
      </c>
      <c r="BK210" s="224">
        <f>ROUND(I210*H210,2)</f>
        <v>0</v>
      </c>
      <c r="BL210" s="18" t="s">
        <v>204</v>
      </c>
      <c r="BM210" s="223" t="s">
        <v>542</v>
      </c>
    </row>
    <row r="211" s="2" customFormat="1" ht="16.5" customHeight="1">
      <c r="A211" s="40"/>
      <c r="B211" s="41"/>
      <c r="C211" s="230" t="s">
        <v>555</v>
      </c>
      <c r="D211" s="230" t="s">
        <v>201</v>
      </c>
      <c r="E211" s="231" t="s">
        <v>544</v>
      </c>
      <c r="F211" s="232" t="s">
        <v>545</v>
      </c>
      <c r="G211" s="233" t="s">
        <v>180</v>
      </c>
      <c r="H211" s="234">
        <v>7</v>
      </c>
      <c r="I211" s="235"/>
      <c r="J211" s="236">
        <f>ROUND(I211*H211,2)</f>
        <v>0</v>
      </c>
      <c r="K211" s="237"/>
      <c r="L211" s="46"/>
      <c r="M211" s="238" t="s">
        <v>32</v>
      </c>
      <c r="N211" s="239" t="s">
        <v>46</v>
      </c>
      <c r="O211" s="86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3" t="s">
        <v>204</v>
      </c>
      <c r="AT211" s="223" t="s">
        <v>201</v>
      </c>
      <c r="AU211" s="223" t="s">
        <v>82</v>
      </c>
      <c r="AY211" s="18" t="s">
        <v>176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82</v>
      </c>
      <c r="BK211" s="224">
        <f>ROUND(I211*H211,2)</f>
        <v>0</v>
      </c>
      <c r="BL211" s="18" t="s">
        <v>204</v>
      </c>
      <c r="BM211" s="223" t="s">
        <v>546</v>
      </c>
    </row>
    <row r="212" s="2" customFormat="1" ht="16.5" customHeight="1">
      <c r="A212" s="40"/>
      <c r="B212" s="41"/>
      <c r="C212" s="210" t="s">
        <v>559</v>
      </c>
      <c r="D212" s="210" t="s">
        <v>177</v>
      </c>
      <c r="E212" s="211" t="s">
        <v>548</v>
      </c>
      <c r="F212" s="212" t="s">
        <v>549</v>
      </c>
      <c r="G212" s="213" t="s">
        <v>180</v>
      </c>
      <c r="H212" s="214">
        <v>3</v>
      </c>
      <c r="I212" s="215"/>
      <c r="J212" s="216">
        <f>ROUND(I212*H212,2)</f>
        <v>0</v>
      </c>
      <c r="K212" s="217"/>
      <c r="L212" s="218"/>
      <c r="M212" s="219" t="s">
        <v>32</v>
      </c>
      <c r="N212" s="220" t="s">
        <v>46</v>
      </c>
      <c r="O212" s="86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3" t="s">
        <v>181</v>
      </c>
      <c r="AT212" s="223" t="s">
        <v>177</v>
      </c>
      <c r="AU212" s="223" t="s">
        <v>82</v>
      </c>
      <c r="AY212" s="18" t="s">
        <v>176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82</v>
      </c>
      <c r="BK212" s="224">
        <f>ROUND(I212*H212,2)</f>
        <v>0</v>
      </c>
      <c r="BL212" s="18" t="s">
        <v>181</v>
      </c>
      <c r="BM212" s="223" t="s">
        <v>550</v>
      </c>
    </row>
    <row r="213" s="2" customFormat="1" ht="16.5" customHeight="1">
      <c r="A213" s="40"/>
      <c r="B213" s="41"/>
      <c r="C213" s="210" t="s">
        <v>563</v>
      </c>
      <c r="D213" s="210" t="s">
        <v>177</v>
      </c>
      <c r="E213" s="211" t="s">
        <v>552</v>
      </c>
      <c r="F213" s="212" t="s">
        <v>553</v>
      </c>
      <c r="G213" s="213" t="s">
        <v>180</v>
      </c>
      <c r="H213" s="214">
        <v>4</v>
      </c>
      <c r="I213" s="215"/>
      <c r="J213" s="216">
        <f>ROUND(I213*H213,2)</f>
        <v>0</v>
      </c>
      <c r="K213" s="217"/>
      <c r="L213" s="218"/>
      <c r="M213" s="219" t="s">
        <v>32</v>
      </c>
      <c r="N213" s="220" t="s">
        <v>46</v>
      </c>
      <c r="O213" s="86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3" t="s">
        <v>181</v>
      </c>
      <c r="AT213" s="223" t="s">
        <v>177</v>
      </c>
      <c r="AU213" s="223" t="s">
        <v>82</v>
      </c>
      <c r="AY213" s="18" t="s">
        <v>176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82</v>
      </c>
      <c r="BK213" s="224">
        <f>ROUND(I213*H213,2)</f>
        <v>0</v>
      </c>
      <c r="BL213" s="18" t="s">
        <v>181</v>
      </c>
      <c r="BM213" s="223" t="s">
        <v>554</v>
      </c>
    </row>
    <row r="214" s="2" customFormat="1" ht="16.5" customHeight="1">
      <c r="A214" s="40"/>
      <c r="B214" s="41"/>
      <c r="C214" s="210" t="s">
        <v>567</v>
      </c>
      <c r="D214" s="210" t="s">
        <v>177</v>
      </c>
      <c r="E214" s="211" t="s">
        <v>556</v>
      </c>
      <c r="F214" s="212" t="s">
        <v>557</v>
      </c>
      <c r="G214" s="213" t="s">
        <v>180</v>
      </c>
      <c r="H214" s="214">
        <v>3</v>
      </c>
      <c r="I214" s="215"/>
      <c r="J214" s="216">
        <f>ROUND(I214*H214,2)</f>
        <v>0</v>
      </c>
      <c r="K214" s="217"/>
      <c r="L214" s="218"/>
      <c r="M214" s="219" t="s">
        <v>32</v>
      </c>
      <c r="N214" s="220" t="s">
        <v>46</v>
      </c>
      <c r="O214" s="86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3" t="s">
        <v>181</v>
      </c>
      <c r="AT214" s="223" t="s">
        <v>177</v>
      </c>
      <c r="AU214" s="223" t="s">
        <v>82</v>
      </c>
      <c r="AY214" s="18" t="s">
        <v>176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82</v>
      </c>
      <c r="BK214" s="224">
        <f>ROUND(I214*H214,2)</f>
        <v>0</v>
      </c>
      <c r="BL214" s="18" t="s">
        <v>181</v>
      </c>
      <c r="BM214" s="223" t="s">
        <v>558</v>
      </c>
    </row>
    <row r="215" s="2" customFormat="1" ht="16.5" customHeight="1">
      <c r="A215" s="40"/>
      <c r="B215" s="41"/>
      <c r="C215" s="210" t="s">
        <v>571</v>
      </c>
      <c r="D215" s="210" t="s">
        <v>177</v>
      </c>
      <c r="E215" s="211" t="s">
        <v>560</v>
      </c>
      <c r="F215" s="212" t="s">
        <v>561</v>
      </c>
      <c r="G215" s="213" t="s">
        <v>180</v>
      </c>
      <c r="H215" s="214">
        <v>4</v>
      </c>
      <c r="I215" s="215"/>
      <c r="J215" s="216">
        <f>ROUND(I215*H215,2)</f>
        <v>0</v>
      </c>
      <c r="K215" s="217"/>
      <c r="L215" s="218"/>
      <c r="M215" s="219" t="s">
        <v>32</v>
      </c>
      <c r="N215" s="220" t="s">
        <v>46</v>
      </c>
      <c r="O215" s="86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3" t="s">
        <v>181</v>
      </c>
      <c r="AT215" s="223" t="s">
        <v>177</v>
      </c>
      <c r="AU215" s="223" t="s">
        <v>82</v>
      </c>
      <c r="AY215" s="18" t="s">
        <v>176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82</v>
      </c>
      <c r="BK215" s="224">
        <f>ROUND(I215*H215,2)</f>
        <v>0</v>
      </c>
      <c r="BL215" s="18" t="s">
        <v>181</v>
      </c>
      <c r="BM215" s="223" t="s">
        <v>562</v>
      </c>
    </row>
    <row r="216" s="2" customFormat="1" ht="16.5" customHeight="1">
      <c r="A216" s="40"/>
      <c r="B216" s="41"/>
      <c r="C216" s="210" t="s">
        <v>575</v>
      </c>
      <c r="D216" s="210" t="s">
        <v>177</v>
      </c>
      <c r="E216" s="211" t="s">
        <v>564</v>
      </c>
      <c r="F216" s="212" t="s">
        <v>565</v>
      </c>
      <c r="G216" s="213" t="s">
        <v>180</v>
      </c>
      <c r="H216" s="214">
        <v>22</v>
      </c>
      <c r="I216" s="215"/>
      <c r="J216" s="216">
        <f>ROUND(I216*H216,2)</f>
        <v>0</v>
      </c>
      <c r="K216" s="217"/>
      <c r="L216" s="218"/>
      <c r="M216" s="219" t="s">
        <v>32</v>
      </c>
      <c r="N216" s="220" t="s">
        <v>46</v>
      </c>
      <c r="O216" s="86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3" t="s">
        <v>181</v>
      </c>
      <c r="AT216" s="223" t="s">
        <v>177</v>
      </c>
      <c r="AU216" s="223" t="s">
        <v>82</v>
      </c>
      <c r="AY216" s="18" t="s">
        <v>176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82</v>
      </c>
      <c r="BK216" s="224">
        <f>ROUND(I216*H216,2)</f>
        <v>0</v>
      </c>
      <c r="BL216" s="18" t="s">
        <v>181</v>
      </c>
      <c r="BM216" s="223" t="s">
        <v>566</v>
      </c>
    </row>
    <row r="217" s="2" customFormat="1" ht="16.5" customHeight="1">
      <c r="A217" s="40"/>
      <c r="B217" s="41"/>
      <c r="C217" s="230" t="s">
        <v>579</v>
      </c>
      <c r="D217" s="230" t="s">
        <v>201</v>
      </c>
      <c r="E217" s="231" t="s">
        <v>568</v>
      </c>
      <c r="F217" s="232" t="s">
        <v>569</v>
      </c>
      <c r="G217" s="233" t="s">
        <v>180</v>
      </c>
      <c r="H217" s="234">
        <v>8</v>
      </c>
      <c r="I217" s="235"/>
      <c r="J217" s="236">
        <f>ROUND(I217*H217,2)</f>
        <v>0</v>
      </c>
      <c r="K217" s="237"/>
      <c r="L217" s="46"/>
      <c r="M217" s="238" t="s">
        <v>32</v>
      </c>
      <c r="N217" s="239" t="s">
        <v>46</v>
      </c>
      <c r="O217" s="86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3" t="s">
        <v>204</v>
      </c>
      <c r="AT217" s="223" t="s">
        <v>201</v>
      </c>
      <c r="AU217" s="223" t="s">
        <v>82</v>
      </c>
      <c r="AY217" s="18" t="s">
        <v>176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82</v>
      </c>
      <c r="BK217" s="224">
        <f>ROUND(I217*H217,2)</f>
        <v>0</v>
      </c>
      <c r="BL217" s="18" t="s">
        <v>204</v>
      </c>
      <c r="BM217" s="223" t="s">
        <v>570</v>
      </c>
    </row>
    <row r="218" s="2" customFormat="1" ht="16.5" customHeight="1">
      <c r="A218" s="40"/>
      <c r="B218" s="41"/>
      <c r="C218" s="210" t="s">
        <v>583</v>
      </c>
      <c r="D218" s="210" t="s">
        <v>177</v>
      </c>
      <c r="E218" s="211" t="s">
        <v>572</v>
      </c>
      <c r="F218" s="212" t="s">
        <v>573</v>
      </c>
      <c r="G218" s="213" t="s">
        <v>180</v>
      </c>
      <c r="H218" s="214">
        <v>1</v>
      </c>
      <c r="I218" s="215"/>
      <c r="J218" s="216">
        <f>ROUND(I218*H218,2)</f>
        <v>0</v>
      </c>
      <c r="K218" s="217"/>
      <c r="L218" s="218"/>
      <c r="M218" s="219" t="s">
        <v>32</v>
      </c>
      <c r="N218" s="220" t="s">
        <v>46</v>
      </c>
      <c r="O218" s="86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3" t="s">
        <v>181</v>
      </c>
      <c r="AT218" s="223" t="s">
        <v>177</v>
      </c>
      <c r="AU218" s="223" t="s">
        <v>82</v>
      </c>
      <c r="AY218" s="18" t="s">
        <v>176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82</v>
      </c>
      <c r="BK218" s="224">
        <f>ROUND(I218*H218,2)</f>
        <v>0</v>
      </c>
      <c r="BL218" s="18" t="s">
        <v>181</v>
      </c>
      <c r="BM218" s="223" t="s">
        <v>574</v>
      </c>
    </row>
    <row r="219" s="2" customFormat="1" ht="16.5" customHeight="1">
      <c r="A219" s="40"/>
      <c r="B219" s="41"/>
      <c r="C219" s="210" t="s">
        <v>587</v>
      </c>
      <c r="D219" s="210" t="s">
        <v>177</v>
      </c>
      <c r="E219" s="211" t="s">
        <v>576</v>
      </c>
      <c r="F219" s="212" t="s">
        <v>577</v>
      </c>
      <c r="G219" s="213" t="s">
        <v>180</v>
      </c>
      <c r="H219" s="214">
        <v>1</v>
      </c>
      <c r="I219" s="215"/>
      <c r="J219" s="216">
        <f>ROUND(I219*H219,2)</f>
        <v>0</v>
      </c>
      <c r="K219" s="217"/>
      <c r="L219" s="218"/>
      <c r="M219" s="219" t="s">
        <v>32</v>
      </c>
      <c r="N219" s="220" t="s">
        <v>46</v>
      </c>
      <c r="O219" s="86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3" t="s">
        <v>181</v>
      </c>
      <c r="AT219" s="223" t="s">
        <v>177</v>
      </c>
      <c r="AU219" s="223" t="s">
        <v>82</v>
      </c>
      <c r="AY219" s="18" t="s">
        <v>176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82</v>
      </c>
      <c r="BK219" s="224">
        <f>ROUND(I219*H219,2)</f>
        <v>0</v>
      </c>
      <c r="BL219" s="18" t="s">
        <v>181</v>
      </c>
      <c r="BM219" s="223" t="s">
        <v>578</v>
      </c>
    </row>
    <row r="220" s="2" customFormat="1" ht="16.5" customHeight="1">
      <c r="A220" s="40"/>
      <c r="B220" s="41"/>
      <c r="C220" s="210" t="s">
        <v>591</v>
      </c>
      <c r="D220" s="210" t="s">
        <v>177</v>
      </c>
      <c r="E220" s="211" t="s">
        <v>580</v>
      </c>
      <c r="F220" s="212" t="s">
        <v>581</v>
      </c>
      <c r="G220" s="213" t="s">
        <v>180</v>
      </c>
      <c r="H220" s="214">
        <v>1</v>
      </c>
      <c r="I220" s="215"/>
      <c r="J220" s="216">
        <f>ROUND(I220*H220,2)</f>
        <v>0</v>
      </c>
      <c r="K220" s="217"/>
      <c r="L220" s="218"/>
      <c r="M220" s="219" t="s">
        <v>32</v>
      </c>
      <c r="N220" s="220" t="s">
        <v>46</v>
      </c>
      <c r="O220" s="86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3" t="s">
        <v>181</v>
      </c>
      <c r="AT220" s="223" t="s">
        <v>177</v>
      </c>
      <c r="AU220" s="223" t="s">
        <v>82</v>
      </c>
      <c r="AY220" s="18" t="s">
        <v>176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82</v>
      </c>
      <c r="BK220" s="224">
        <f>ROUND(I220*H220,2)</f>
        <v>0</v>
      </c>
      <c r="BL220" s="18" t="s">
        <v>181</v>
      </c>
      <c r="BM220" s="223" t="s">
        <v>582</v>
      </c>
    </row>
    <row r="221" s="2" customFormat="1" ht="16.5" customHeight="1">
      <c r="A221" s="40"/>
      <c r="B221" s="41"/>
      <c r="C221" s="230" t="s">
        <v>595</v>
      </c>
      <c r="D221" s="230" t="s">
        <v>201</v>
      </c>
      <c r="E221" s="231" t="s">
        <v>584</v>
      </c>
      <c r="F221" s="232" t="s">
        <v>585</v>
      </c>
      <c r="G221" s="233" t="s">
        <v>180</v>
      </c>
      <c r="H221" s="234">
        <v>1</v>
      </c>
      <c r="I221" s="235"/>
      <c r="J221" s="236">
        <f>ROUND(I221*H221,2)</f>
        <v>0</v>
      </c>
      <c r="K221" s="237"/>
      <c r="L221" s="46"/>
      <c r="M221" s="238" t="s">
        <v>32</v>
      </c>
      <c r="N221" s="239" t="s">
        <v>46</v>
      </c>
      <c r="O221" s="86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3" t="s">
        <v>204</v>
      </c>
      <c r="AT221" s="223" t="s">
        <v>201</v>
      </c>
      <c r="AU221" s="223" t="s">
        <v>82</v>
      </c>
      <c r="AY221" s="18" t="s">
        <v>176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82</v>
      </c>
      <c r="BK221" s="224">
        <f>ROUND(I221*H221,2)</f>
        <v>0</v>
      </c>
      <c r="BL221" s="18" t="s">
        <v>204</v>
      </c>
      <c r="BM221" s="223" t="s">
        <v>586</v>
      </c>
    </row>
    <row r="222" s="2" customFormat="1" ht="16.5" customHeight="1">
      <c r="A222" s="40"/>
      <c r="B222" s="41"/>
      <c r="C222" s="210" t="s">
        <v>599</v>
      </c>
      <c r="D222" s="210" t="s">
        <v>177</v>
      </c>
      <c r="E222" s="211" t="s">
        <v>588</v>
      </c>
      <c r="F222" s="212" t="s">
        <v>589</v>
      </c>
      <c r="G222" s="213" t="s">
        <v>180</v>
      </c>
      <c r="H222" s="214">
        <v>1</v>
      </c>
      <c r="I222" s="215"/>
      <c r="J222" s="216">
        <f>ROUND(I222*H222,2)</f>
        <v>0</v>
      </c>
      <c r="K222" s="217"/>
      <c r="L222" s="218"/>
      <c r="M222" s="219" t="s">
        <v>32</v>
      </c>
      <c r="N222" s="220" t="s">
        <v>46</v>
      </c>
      <c r="O222" s="86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3" t="s">
        <v>181</v>
      </c>
      <c r="AT222" s="223" t="s">
        <v>177</v>
      </c>
      <c r="AU222" s="223" t="s">
        <v>82</v>
      </c>
      <c r="AY222" s="18" t="s">
        <v>176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82</v>
      </c>
      <c r="BK222" s="224">
        <f>ROUND(I222*H222,2)</f>
        <v>0</v>
      </c>
      <c r="BL222" s="18" t="s">
        <v>181</v>
      </c>
      <c r="BM222" s="223" t="s">
        <v>590</v>
      </c>
    </row>
    <row r="223" s="2" customFormat="1" ht="16.5" customHeight="1">
      <c r="A223" s="40"/>
      <c r="B223" s="41"/>
      <c r="C223" s="230" t="s">
        <v>603</v>
      </c>
      <c r="D223" s="230" t="s">
        <v>201</v>
      </c>
      <c r="E223" s="231" t="s">
        <v>592</v>
      </c>
      <c r="F223" s="232" t="s">
        <v>593</v>
      </c>
      <c r="G223" s="233" t="s">
        <v>180</v>
      </c>
      <c r="H223" s="234">
        <v>2</v>
      </c>
      <c r="I223" s="235"/>
      <c r="J223" s="236">
        <f>ROUND(I223*H223,2)</f>
        <v>0</v>
      </c>
      <c r="K223" s="237"/>
      <c r="L223" s="46"/>
      <c r="M223" s="238" t="s">
        <v>32</v>
      </c>
      <c r="N223" s="239" t="s">
        <v>46</v>
      </c>
      <c r="O223" s="86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3" t="s">
        <v>204</v>
      </c>
      <c r="AT223" s="223" t="s">
        <v>201</v>
      </c>
      <c r="AU223" s="223" t="s">
        <v>82</v>
      </c>
      <c r="AY223" s="18" t="s">
        <v>176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82</v>
      </c>
      <c r="BK223" s="224">
        <f>ROUND(I223*H223,2)</f>
        <v>0</v>
      </c>
      <c r="BL223" s="18" t="s">
        <v>204</v>
      </c>
      <c r="BM223" s="223" t="s">
        <v>594</v>
      </c>
    </row>
    <row r="224" s="2" customFormat="1" ht="16.5" customHeight="1">
      <c r="A224" s="40"/>
      <c r="B224" s="41"/>
      <c r="C224" s="230" t="s">
        <v>607</v>
      </c>
      <c r="D224" s="230" t="s">
        <v>201</v>
      </c>
      <c r="E224" s="231" t="s">
        <v>596</v>
      </c>
      <c r="F224" s="232" t="s">
        <v>597</v>
      </c>
      <c r="G224" s="233" t="s">
        <v>180</v>
      </c>
      <c r="H224" s="234">
        <v>2</v>
      </c>
      <c r="I224" s="235"/>
      <c r="J224" s="236">
        <f>ROUND(I224*H224,2)</f>
        <v>0</v>
      </c>
      <c r="K224" s="237"/>
      <c r="L224" s="46"/>
      <c r="M224" s="238" t="s">
        <v>32</v>
      </c>
      <c r="N224" s="239" t="s">
        <v>46</v>
      </c>
      <c r="O224" s="86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3" t="s">
        <v>204</v>
      </c>
      <c r="AT224" s="223" t="s">
        <v>201</v>
      </c>
      <c r="AU224" s="223" t="s">
        <v>82</v>
      </c>
      <c r="AY224" s="18" t="s">
        <v>176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82</v>
      </c>
      <c r="BK224" s="224">
        <f>ROUND(I224*H224,2)</f>
        <v>0</v>
      </c>
      <c r="BL224" s="18" t="s">
        <v>204</v>
      </c>
      <c r="BM224" s="223" t="s">
        <v>598</v>
      </c>
    </row>
    <row r="225" s="2" customFormat="1" ht="16.5" customHeight="1">
      <c r="A225" s="40"/>
      <c r="B225" s="41"/>
      <c r="C225" s="230" t="s">
        <v>611</v>
      </c>
      <c r="D225" s="230" t="s">
        <v>201</v>
      </c>
      <c r="E225" s="231" t="s">
        <v>600</v>
      </c>
      <c r="F225" s="232" t="s">
        <v>601</v>
      </c>
      <c r="G225" s="233" t="s">
        <v>180</v>
      </c>
      <c r="H225" s="234">
        <v>1</v>
      </c>
      <c r="I225" s="235"/>
      <c r="J225" s="236">
        <f>ROUND(I225*H225,2)</f>
        <v>0</v>
      </c>
      <c r="K225" s="237"/>
      <c r="L225" s="46"/>
      <c r="M225" s="238" t="s">
        <v>32</v>
      </c>
      <c r="N225" s="239" t="s">
        <v>46</v>
      </c>
      <c r="O225" s="86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3" t="s">
        <v>204</v>
      </c>
      <c r="AT225" s="223" t="s">
        <v>201</v>
      </c>
      <c r="AU225" s="223" t="s">
        <v>82</v>
      </c>
      <c r="AY225" s="18" t="s">
        <v>176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82</v>
      </c>
      <c r="BK225" s="224">
        <f>ROUND(I225*H225,2)</f>
        <v>0</v>
      </c>
      <c r="BL225" s="18" t="s">
        <v>204</v>
      </c>
      <c r="BM225" s="223" t="s">
        <v>602</v>
      </c>
    </row>
    <row r="226" s="2" customFormat="1" ht="16.5" customHeight="1">
      <c r="A226" s="40"/>
      <c r="B226" s="41"/>
      <c r="C226" s="230" t="s">
        <v>615</v>
      </c>
      <c r="D226" s="230" t="s">
        <v>201</v>
      </c>
      <c r="E226" s="231" t="s">
        <v>604</v>
      </c>
      <c r="F226" s="232" t="s">
        <v>605</v>
      </c>
      <c r="G226" s="233" t="s">
        <v>180</v>
      </c>
      <c r="H226" s="234">
        <v>50</v>
      </c>
      <c r="I226" s="235"/>
      <c r="J226" s="236">
        <f>ROUND(I226*H226,2)</f>
        <v>0</v>
      </c>
      <c r="K226" s="237"/>
      <c r="L226" s="46"/>
      <c r="M226" s="238" t="s">
        <v>32</v>
      </c>
      <c r="N226" s="239" t="s">
        <v>46</v>
      </c>
      <c r="O226" s="86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3" t="s">
        <v>204</v>
      </c>
      <c r="AT226" s="223" t="s">
        <v>201</v>
      </c>
      <c r="AU226" s="223" t="s">
        <v>82</v>
      </c>
      <c r="AY226" s="18" t="s">
        <v>176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82</v>
      </c>
      <c r="BK226" s="224">
        <f>ROUND(I226*H226,2)</f>
        <v>0</v>
      </c>
      <c r="BL226" s="18" t="s">
        <v>204</v>
      </c>
      <c r="BM226" s="223" t="s">
        <v>606</v>
      </c>
    </row>
    <row r="227" s="2" customFormat="1" ht="16.5" customHeight="1">
      <c r="A227" s="40"/>
      <c r="B227" s="41"/>
      <c r="C227" s="230" t="s">
        <v>619</v>
      </c>
      <c r="D227" s="230" t="s">
        <v>201</v>
      </c>
      <c r="E227" s="231" t="s">
        <v>608</v>
      </c>
      <c r="F227" s="232" t="s">
        <v>609</v>
      </c>
      <c r="G227" s="233" t="s">
        <v>180</v>
      </c>
      <c r="H227" s="234">
        <v>1</v>
      </c>
      <c r="I227" s="235"/>
      <c r="J227" s="236">
        <f>ROUND(I227*H227,2)</f>
        <v>0</v>
      </c>
      <c r="K227" s="237"/>
      <c r="L227" s="46"/>
      <c r="M227" s="238" t="s">
        <v>32</v>
      </c>
      <c r="N227" s="239" t="s">
        <v>46</v>
      </c>
      <c r="O227" s="86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3" t="s">
        <v>204</v>
      </c>
      <c r="AT227" s="223" t="s">
        <v>201</v>
      </c>
      <c r="AU227" s="223" t="s">
        <v>82</v>
      </c>
      <c r="AY227" s="18" t="s">
        <v>176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82</v>
      </c>
      <c r="BK227" s="224">
        <f>ROUND(I227*H227,2)</f>
        <v>0</v>
      </c>
      <c r="BL227" s="18" t="s">
        <v>204</v>
      </c>
      <c r="BM227" s="223" t="s">
        <v>610</v>
      </c>
    </row>
    <row r="228" s="2" customFormat="1" ht="16.5" customHeight="1">
      <c r="A228" s="40"/>
      <c r="B228" s="41"/>
      <c r="C228" s="230" t="s">
        <v>623</v>
      </c>
      <c r="D228" s="230" t="s">
        <v>201</v>
      </c>
      <c r="E228" s="231" t="s">
        <v>612</v>
      </c>
      <c r="F228" s="232" t="s">
        <v>613</v>
      </c>
      <c r="G228" s="233" t="s">
        <v>180</v>
      </c>
      <c r="H228" s="234">
        <v>1</v>
      </c>
      <c r="I228" s="235"/>
      <c r="J228" s="236">
        <f>ROUND(I228*H228,2)</f>
        <v>0</v>
      </c>
      <c r="K228" s="237"/>
      <c r="L228" s="46"/>
      <c r="M228" s="238" t="s">
        <v>32</v>
      </c>
      <c r="N228" s="239" t="s">
        <v>46</v>
      </c>
      <c r="O228" s="86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3" t="s">
        <v>204</v>
      </c>
      <c r="AT228" s="223" t="s">
        <v>201</v>
      </c>
      <c r="AU228" s="223" t="s">
        <v>82</v>
      </c>
      <c r="AY228" s="18" t="s">
        <v>176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8" t="s">
        <v>82</v>
      </c>
      <c r="BK228" s="224">
        <f>ROUND(I228*H228,2)</f>
        <v>0</v>
      </c>
      <c r="BL228" s="18" t="s">
        <v>204</v>
      </c>
      <c r="BM228" s="223" t="s">
        <v>614</v>
      </c>
    </row>
    <row r="229" s="2" customFormat="1" ht="24.15" customHeight="1">
      <c r="A229" s="40"/>
      <c r="B229" s="41"/>
      <c r="C229" s="230" t="s">
        <v>1194</v>
      </c>
      <c r="D229" s="230" t="s">
        <v>201</v>
      </c>
      <c r="E229" s="231" t="s">
        <v>616</v>
      </c>
      <c r="F229" s="232" t="s">
        <v>617</v>
      </c>
      <c r="G229" s="233" t="s">
        <v>180</v>
      </c>
      <c r="H229" s="234">
        <v>1</v>
      </c>
      <c r="I229" s="235"/>
      <c r="J229" s="236">
        <f>ROUND(I229*H229,2)</f>
        <v>0</v>
      </c>
      <c r="K229" s="237"/>
      <c r="L229" s="46"/>
      <c r="M229" s="238" t="s">
        <v>32</v>
      </c>
      <c r="N229" s="239" t="s">
        <v>46</v>
      </c>
      <c r="O229" s="86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3" t="s">
        <v>204</v>
      </c>
      <c r="AT229" s="223" t="s">
        <v>201</v>
      </c>
      <c r="AU229" s="223" t="s">
        <v>82</v>
      </c>
      <c r="AY229" s="18" t="s">
        <v>176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82</v>
      </c>
      <c r="BK229" s="224">
        <f>ROUND(I229*H229,2)</f>
        <v>0</v>
      </c>
      <c r="BL229" s="18" t="s">
        <v>204</v>
      </c>
      <c r="BM229" s="223" t="s">
        <v>618</v>
      </c>
    </row>
    <row r="230" s="2" customFormat="1" ht="24.15" customHeight="1">
      <c r="A230" s="40"/>
      <c r="B230" s="41"/>
      <c r="C230" s="230" t="s">
        <v>1195</v>
      </c>
      <c r="D230" s="230" t="s">
        <v>201</v>
      </c>
      <c r="E230" s="231" t="s">
        <v>620</v>
      </c>
      <c r="F230" s="232" t="s">
        <v>621</v>
      </c>
      <c r="G230" s="233" t="s">
        <v>180</v>
      </c>
      <c r="H230" s="234">
        <v>1</v>
      </c>
      <c r="I230" s="235"/>
      <c r="J230" s="236">
        <f>ROUND(I230*H230,2)</f>
        <v>0</v>
      </c>
      <c r="K230" s="237"/>
      <c r="L230" s="46"/>
      <c r="M230" s="238" t="s">
        <v>32</v>
      </c>
      <c r="N230" s="239" t="s">
        <v>46</v>
      </c>
      <c r="O230" s="86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3" t="s">
        <v>204</v>
      </c>
      <c r="AT230" s="223" t="s">
        <v>201</v>
      </c>
      <c r="AU230" s="223" t="s">
        <v>82</v>
      </c>
      <c r="AY230" s="18" t="s">
        <v>176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8" t="s">
        <v>82</v>
      </c>
      <c r="BK230" s="224">
        <f>ROUND(I230*H230,2)</f>
        <v>0</v>
      </c>
      <c r="BL230" s="18" t="s">
        <v>204</v>
      </c>
      <c r="BM230" s="223" t="s">
        <v>622</v>
      </c>
    </row>
    <row r="231" s="2" customFormat="1" ht="21.75" customHeight="1">
      <c r="A231" s="40"/>
      <c r="B231" s="41"/>
      <c r="C231" s="230" t="s">
        <v>1196</v>
      </c>
      <c r="D231" s="230" t="s">
        <v>201</v>
      </c>
      <c r="E231" s="231" t="s">
        <v>624</v>
      </c>
      <c r="F231" s="232" t="s">
        <v>625</v>
      </c>
      <c r="G231" s="233" t="s">
        <v>180</v>
      </c>
      <c r="H231" s="234">
        <v>9</v>
      </c>
      <c r="I231" s="235"/>
      <c r="J231" s="236">
        <f>ROUND(I231*H231,2)</f>
        <v>0</v>
      </c>
      <c r="K231" s="237"/>
      <c r="L231" s="46"/>
      <c r="M231" s="240" t="s">
        <v>32</v>
      </c>
      <c r="N231" s="241" t="s">
        <v>46</v>
      </c>
      <c r="O231" s="242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3" t="s">
        <v>204</v>
      </c>
      <c r="AT231" s="223" t="s">
        <v>201</v>
      </c>
      <c r="AU231" s="223" t="s">
        <v>82</v>
      </c>
      <c r="AY231" s="18" t="s">
        <v>176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8" t="s">
        <v>82</v>
      </c>
      <c r="BK231" s="224">
        <f>ROUND(I231*H231,2)</f>
        <v>0</v>
      </c>
      <c r="BL231" s="18" t="s">
        <v>204</v>
      </c>
      <c r="BM231" s="223" t="s">
        <v>626</v>
      </c>
    </row>
    <row r="232" s="2" customFormat="1" ht="6.96" customHeight="1">
      <c r="A232" s="40"/>
      <c r="B232" s="61"/>
      <c r="C232" s="62"/>
      <c r="D232" s="62"/>
      <c r="E232" s="62"/>
      <c r="F232" s="62"/>
      <c r="G232" s="62"/>
      <c r="H232" s="62"/>
      <c r="I232" s="62"/>
      <c r="J232" s="62"/>
      <c r="K232" s="62"/>
      <c r="L232" s="46"/>
      <c r="M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</row>
  </sheetData>
  <sheetProtection sheet="1" autoFilter="0" formatColumns="0" formatRows="0" objects="1" scenarios="1" spinCount="100000" saltValue="3laoYNGmQRWMte/dAaBjlXfgYHPeBwGGF+zNdW+BLrD5rK5u/eS4JJ0765OuKO6BFCaDJ8JsBuC83I+bGMWmDA==" hashValue="ok8TfbnpNvrLsJJ7QNzkfl3FTJyD8Y39gpQukMFP0DNA2Ac3LXd/Un2yJAk94Fq9JqpkTfoj3L5GXBxYMVqlnQ==" algorithmName="SHA-512" password="CC35"/>
  <autoFilter ref="C91:K23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Kmoch Lukáš</dc:creator>
  <cp:lastModifiedBy>Kmoch Lukáš</cp:lastModifiedBy>
  <dcterms:created xsi:type="dcterms:W3CDTF">2022-09-21T06:28:27Z</dcterms:created>
  <dcterms:modified xsi:type="dcterms:W3CDTF">2022-09-21T06:28:48Z</dcterms:modified>
</cp:coreProperties>
</file>